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т. 1. по критериям" sheetId="1" r:id="rId1"/>
    <sheet name="т.2. по источникам" sheetId="2" r:id="rId2"/>
    <sheet name="т. 2.1. сайт УК" sheetId="3" r:id="rId3"/>
    <sheet name="т. 2.2. ОС базгов" sheetId="4" r:id="rId4"/>
    <sheet name="т.2.3. анкета" sheetId="5" r:id="rId5"/>
  </sheets>
  <definedNames>
    <definedName name="_xlnm.Print_Area" localSheetId="4">'т.2.3. анкета'!$A$1:$S$39</definedName>
  </definedNames>
  <calcPr fullCalcOnLoad="1" refMode="R1C1"/>
</workbook>
</file>

<file path=xl/sharedStrings.xml><?xml version="1.0" encoding="utf-8"?>
<sst xmlns="http://schemas.openxmlformats.org/spreadsheetml/2006/main" count="360" uniqueCount="98">
  <si>
    <t>критерии</t>
  </si>
  <si>
    <t>показатели</t>
  </si>
  <si>
    <t>ОС УК</t>
  </si>
  <si>
    <t>1.1. Полное и сокращенное наименование организации культуры, место нахождения, почтовый адрес, схема проезда, адрес электронной почты, структура организации культуры, сведения об учредителе (учредителях), учредительные документы</t>
  </si>
  <si>
    <t>1.2. Информация о выполнении государственного/ муниципального задания, отчет о результатах деятельности организации культуры</t>
  </si>
  <si>
    <t>1.3.Информирование о предстоящих выставках и экспозициях организации культуры. Виртуальные экскурсии по организации культуры</t>
  </si>
  <si>
    <t>все</t>
  </si>
  <si>
    <t>музеи</t>
  </si>
  <si>
    <t>анкета</t>
  </si>
  <si>
    <t>организации культуры</t>
  </si>
  <si>
    <t>максимальный балл</t>
  </si>
  <si>
    <t>способ получения информации</t>
  </si>
  <si>
    <t>2.1. Уровень комфортности пребывания в организации культуры (места для сидения, гардероб, чистота помещений)</t>
  </si>
  <si>
    <t>2.2. Перечень услуг, предоставляемых организацией культуры. Ограничения по ассортименту услуг, ограничения по потребителям услуг. Дополнительные услуги, предоставляемые организацией культуры. Услуги, предоставляемые на платной основе. Стоимость услуг. Предоставление преимущественного права пользования услугами учреждения</t>
  </si>
  <si>
    <t>2.3. Сохранение возможности навигации по сайту при отключении графических элементов оформления сайта, карты сайта. Время доступности информации с учетом перерывов в работе сайта. Наличие независимой системы учета посещений сайта. Раскрытие информации независимой системы учета посещений сайта. Наличие встроенной системы контекстного поиска по сайту. Бесплатность, доступность информации на сайте. Отсутствие нарушений отображения, форматирования или иных дефектов информации на сайте. Дата и время размещения информации. Доступ к разделу «Независимая оценка качества предоставления услуг» должен быть обеспечен не более чем за 2 перехода по сайту с использованием меню навигации</t>
  </si>
  <si>
    <t>2.4. Наличие дополнительных услуг организации культуры (места общественного питания, проведение интерактивных игр, театрализованных мероприятий, аудиогид)</t>
  </si>
  <si>
    <t>2.6. Транспортная и пешая доступность организации культуры</t>
  </si>
  <si>
    <t>2.7. Наличие электронных билетов/ наличие электронного бронирования билетов/ наличие электронной очереди/ наличие электронных каталогов/ наличие электронных документов, доступных для получения</t>
  </si>
  <si>
    <t>2.8. Удобство пользования электронными сервисами, предоставляемыми учреждением посетителям (в том числе и с помощью мобильных устройств)</t>
  </si>
  <si>
    <t>3.1. Удобство графика работы организации культуры</t>
  </si>
  <si>
    <t>3.2. Удобство процедуры покупки (бронирования) билетов</t>
  </si>
  <si>
    <t>4.1. Доброжелательность, вежливость и компетентность персонала организации культуры</t>
  </si>
  <si>
    <t>4.2. Фамилии, имена, отчества, должности руководящего состава организации культуры, её структурных подразделений и филиалов (при их наличии), режим, график работы; контактные телефоны, адреса электронной почты, раздел для направления предложений по улучшению качества услуг организации</t>
  </si>
  <si>
    <t>5.1. Уровень удовлетворенности качеством оказания услуг организации культуры в целом</t>
  </si>
  <si>
    <t>5.2. Порядок оценки качества работы организации на основании определенных критериев эффективности работы организаций, утвержденный уполномоченным федеральным органом исполнительной власти; результаты независимой оценки качества оказания услуг организациями культуры, а также предложения об улучшении качества их деятельности; план по улучшению качества работы организации</t>
  </si>
  <si>
    <t>5.3. Качество проведения экскурсий</t>
  </si>
  <si>
    <t>5.4. Разнообразие экспозиций организации культуры</t>
  </si>
  <si>
    <t>№ п/п</t>
  </si>
  <si>
    <t>полное название организации культуры (по уставу)</t>
  </si>
  <si>
    <t>Общая информация об учреждении</t>
  </si>
  <si>
    <t>Информация о государственном задании на текущий финансовый год</t>
  </si>
  <si>
    <t>Информация о выполнении государственного задания за отчетный финансовый год</t>
  </si>
  <si>
    <t>Информация о плане финансово-хозяйственной деятельности на текущий год</t>
  </si>
  <si>
    <t>Информация о годовой бухгалтерской отчетности за отчетный финансовый год</t>
  </si>
  <si>
    <t>Информация о результатах деятельности и об использовании имущества</t>
  </si>
  <si>
    <t>Информация о контрольных мероприятиях и их результатах за  отчетный финансовый год</t>
  </si>
  <si>
    <t>www.bus.gov.ru</t>
  </si>
  <si>
    <t>Интегральное значение по совокупности общих и дополнительных критериев</t>
  </si>
  <si>
    <t>3 критерий времени ожидания предоставления услуги</t>
  </si>
  <si>
    <t>4 критерий  доброжелательности, вежливости, компетентности работников организации культуры</t>
  </si>
  <si>
    <t>5 критерий удовлетворенности качеством оказания услуг</t>
  </si>
  <si>
    <t xml:space="preserve">6. критерий доступности учреждений для групп населения с ограниченными возможностями здоровья </t>
  </si>
  <si>
    <t xml:space="preserve">6.1. критерий доступности учреждений для групп населения с ограниченными возможностями здоровья </t>
  </si>
  <si>
    <t>сайт УК</t>
  </si>
  <si>
    <t>Интегральное значение по совокупности общих критериев в части показателей, характеризующих общие критерии оценки</t>
  </si>
  <si>
    <t>интегральное значение критерия</t>
  </si>
  <si>
    <t>общие критерии оценки</t>
  </si>
  <si>
    <t>Интегральное значение по совокупности</t>
  </si>
  <si>
    <t xml:space="preserve">1 критерий открытости и доступности информации об организации культуры       </t>
  </si>
  <si>
    <t xml:space="preserve">2 критерий комфортности условий предоставления услуг и доступность их получения  </t>
  </si>
  <si>
    <t>показатель</t>
  </si>
  <si>
    <t>общий балл по источнику</t>
  </si>
  <si>
    <t>общий балл по критерию</t>
  </si>
  <si>
    <t>источник получения информации</t>
  </si>
  <si>
    <t>общий балл по источнику с дополнительным критерием</t>
  </si>
  <si>
    <t>общий балл по источнику по общим критериям</t>
  </si>
  <si>
    <t>Таблица 2 Сводная таблица интегральных значений общих и дополнительных критериев в разрезе источников по показателям, характеризующих критерии.</t>
  </si>
  <si>
    <t>источники информации</t>
  </si>
  <si>
    <t>Оценка уровня открытости и доступности информации на официальном сайте организации (данные т. 2.1.), баллы</t>
  </si>
  <si>
    <t>Оценка уровня открытости и доступности информации организации культуры на сайте www.bus.gov.ru (данные т. 2.2.), баллы</t>
  </si>
  <si>
    <t>Оценка уровня удовлетворенности качеством оказываемых услуг по общим критериям  (данные т. 2.3.), баллы</t>
  </si>
  <si>
    <t>Оценка уровня удовлетворенности качеством оказываемых услуг, с учетом дополнительного критерия (данные т. 2.3.), баллы</t>
  </si>
  <si>
    <t xml:space="preserve">ОС bus.gov.ru </t>
  </si>
  <si>
    <t>таблица 1 Сводная таблица интегральных значений общих и дополнительных критериев в разрезе показателей, характеризующих критерии.</t>
  </si>
  <si>
    <t>таблица 2.1. Сводная таблица интегральных значений общих и дополнительных критериев в разрезе показателей, характеризующих критерии, источник информации - сайт организации культуры*.</t>
  </si>
  <si>
    <t>* значения объектов смотри таблица 1 описания объекта закупки</t>
  </si>
  <si>
    <t>Таблица 2.2. Сводная таблица интегральных значений общих и дополнительных критериев в разрезе показателей, характеризующих критерии (источник информации - сайт www.bus.gov.ru )*.</t>
  </si>
  <si>
    <t>* значения объектов смотри таблица 2 описания объекта закупки</t>
  </si>
  <si>
    <t>Таблица 2.3. Сводная таблица интегральных значений общих и дополнительных критериев в разрезе показателей, характеризующих критерии (источник информации - опрос).</t>
  </si>
  <si>
    <t>Муниципальное казённое учреждение культуры «Баганский районный краеведческий музей»</t>
  </si>
  <si>
    <t>Государственное автономное учреждение культуры Новосибирской области «Новосибирский государственный художественный  музей»</t>
  </si>
  <si>
    <t xml:space="preserve">Государственное автономное учреждение культуры Новосибирской области «Новосибирский государственный краеведческий музей» </t>
  </si>
  <si>
    <t xml:space="preserve">Муниципальное казённое учреждение культуры «Болотнинский районный историко-краеведческий музей» </t>
  </si>
  <si>
    <t xml:space="preserve">Муниципальное казённое учреждение культуры «Венгеровский краеведческий музей им. П.М. Пономаренко» </t>
  </si>
  <si>
    <t>Муниципальное казённое учреждение культуры «Доволенский историко-краеведческий музей»</t>
  </si>
  <si>
    <t>Муниципальное казённое учреждение культуры «Здвинский районный музей боевой и трудовой славы»</t>
  </si>
  <si>
    <t>Муниципальное казённое учреждение культуры города Барабинска Барабинского района Новосибирской области «Барабинский краеведческий музей»</t>
  </si>
  <si>
    <t>Муниципальное бюджетное учреждение «Карасукский краеведческий музей» Новосибирской области</t>
  </si>
  <si>
    <t>Районное муниципальное казённое учреждение «Колыванский краеведческий музей»</t>
  </si>
  <si>
    <t>Муниципальное казённое культурно-просветительное учреждение «Коченёвский краеведческий музей»</t>
  </si>
  <si>
    <t>Муниципальное  казённое учреждение культуры «Кочковский историко-краеведческий музей»</t>
  </si>
  <si>
    <t>Муниципальное  казенное учреждение культуры «Краснозерский художественно-краеведческий музей» им. В.И. Коробейникова</t>
  </si>
  <si>
    <t xml:space="preserve">Муниципальное казённое учреждение культуры города Куйбышева Куйбышевского района Новосибирской области «Музейный комплекс»  </t>
  </si>
  <si>
    <t xml:space="preserve">Муниципальное бюджетное  учреждение «Купинский районный музейно-мемориальный комплекс» </t>
  </si>
  <si>
    <t>Муниципальное казённое учреждение «Маслянинский историко-краеведческий музей»</t>
  </si>
  <si>
    <t>Муниципальное казённое учреждение культуры «Мошковский  краеведческий музей» Мошковского района</t>
  </si>
  <si>
    <t>Муниципальное бюджетное учреждение культуры «Историко-краеведческий музей им. Н.Я.Савченко» г. Татарска</t>
  </si>
  <si>
    <t>Муниципальное казённое  учреждение Ордынского района Новосибирской области «Ордынский историко-художественный музей»</t>
  </si>
  <si>
    <t>Муниципальное  казенное  учреждение культуры «Каргатский историко-краеведческий музей»</t>
  </si>
  <si>
    <t>Муниципальное казённое учреждение культуры «Краеведческий музей Убинского района»</t>
  </si>
  <si>
    <t>Муниципальное казённое учреждение культуры «Чановский краеведческий музей» Чановского района Новосибирской области</t>
  </si>
  <si>
    <t>Муниципальное казённое учреждение  «Черепановский краеведческий музей» имени И.Г. Фоломеева Черепановского района Новосибирской области</t>
  </si>
  <si>
    <t>Муниципальное казённое учреждение культуры  «Чистоозерный краеведческий музей»</t>
  </si>
  <si>
    <t>Муниципальное бюджетное учреждение «Бердский  историко-художественный музей»</t>
  </si>
  <si>
    <t>Муниципальное бюджетное учреждение культуры «Искитимский городской историко-художественный музей» города Искитима Новосибирской области</t>
  </si>
  <si>
    <t xml:space="preserve">Муниципальное казённое учреждение культуры города Новосибирска «Музей города Новосибирска» </t>
  </si>
  <si>
    <r>
      <rPr>
        <b/>
        <sz val="11"/>
        <rFont val="Calibri"/>
        <family val="2"/>
      </rPr>
      <t xml:space="preserve">Примечание: </t>
    </r>
    <r>
      <rPr>
        <sz val="11"/>
        <rFont val="Calibri"/>
        <family val="2"/>
      </rPr>
      <t>значения показателей берутся из анкет</t>
    </r>
  </si>
  <si>
    <r>
      <rPr>
        <b/>
        <sz val="11"/>
        <rFont val="Times New Roman"/>
        <family val="1"/>
      </rPr>
      <t>Примечание:</t>
    </r>
    <r>
      <rPr>
        <sz val="11"/>
        <rFont val="Times New Roman"/>
        <family val="1"/>
      </rPr>
      <t xml:space="preserve"> весовые категории объектов показателей по источникам информации, размещенным на сайтах организаций культуры и  официциальном сайте www.bus.gov.ru, заданы в таблицах 1 и 2 описания объекта закупки.</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</si>
</sst>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7">
    <font>
      <sz val="11"/>
      <color theme="1"/>
      <name val="Calibri"/>
      <family val="2"/>
    </font>
    <font>
      <sz val="11"/>
      <color indexed="8"/>
      <name val="Calibri"/>
      <family val="2"/>
    </font>
    <font>
      <sz val="12"/>
      <color indexed="8"/>
      <name val="Times New Roman"/>
      <family val="1"/>
    </font>
    <font>
      <u val="single"/>
      <sz val="11"/>
      <color indexed="12"/>
      <name val="Calibri"/>
      <family val="2"/>
    </font>
    <font>
      <b/>
      <sz val="11"/>
      <color indexed="8"/>
      <name val="Calibri"/>
      <family val="2"/>
    </font>
    <font>
      <b/>
      <sz val="11"/>
      <color indexed="8"/>
      <name val="Times New Roman"/>
      <family val="1"/>
    </font>
    <font>
      <sz val="11"/>
      <color indexed="8"/>
      <name val="Times New Roman"/>
      <family val="1"/>
    </font>
    <font>
      <b/>
      <sz val="12"/>
      <color indexed="8"/>
      <name val="Times New Roman"/>
      <family val="1"/>
    </font>
    <font>
      <b/>
      <i/>
      <sz val="12"/>
      <color indexed="8"/>
      <name val="Times New Roman"/>
      <family val="1"/>
    </font>
    <font>
      <sz val="11"/>
      <name val="Calibri"/>
      <family val="2"/>
    </font>
    <font>
      <sz val="12"/>
      <name val="Times New Roman"/>
      <family val="1"/>
    </font>
    <font>
      <b/>
      <sz val="12"/>
      <name val="Times New Roman"/>
      <family val="1"/>
    </font>
    <font>
      <b/>
      <sz val="11"/>
      <name val="Calibri"/>
      <family val="2"/>
    </font>
    <font>
      <sz val="9"/>
      <name val="Calibri"/>
      <family val="2"/>
    </font>
    <font>
      <sz val="11"/>
      <name val="Times New Roman"/>
      <family val="1"/>
    </font>
    <font>
      <b/>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2"/>
      <color rgb="FF000000"/>
      <name val="Times New Roman"/>
      <family val="1"/>
    </font>
    <font>
      <sz val="11"/>
      <color theme="1"/>
      <name val="Times New Roman"/>
      <family val="1"/>
    </font>
    <font>
      <b/>
      <sz val="11"/>
      <color theme="1"/>
      <name val="Times New Roman"/>
      <family val="1"/>
    </font>
    <font>
      <b/>
      <sz val="11"/>
      <color rgb="FF000000"/>
      <name val="Times New Roman"/>
      <family val="1"/>
    </font>
    <font>
      <sz val="12"/>
      <color theme="1"/>
      <name val="Times New Roman"/>
      <family val="1"/>
    </font>
    <font>
      <b/>
      <sz val="12"/>
      <color theme="1"/>
      <name val="Times New Roman"/>
      <family val="1"/>
    </font>
    <font>
      <b/>
      <sz val="12"/>
      <color rgb="FF000000"/>
      <name val="Times New Roman"/>
      <family val="1"/>
    </font>
    <font>
      <b/>
      <i/>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B7DEE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medium"/>
      <right style="medium"/>
      <top style="thin"/>
      <bottom style="thin"/>
    </border>
    <border>
      <left style="medium"/>
      <right style="thin"/>
      <top style="thin"/>
      <bottom style="thin"/>
    </border>
    <border>
      <left style="medium"/>
      <right style="thin"/>
      <top style="medium"/>
      <bottom style="thin"/>
    </border>
    <border>
      <left style="thin"/>
      <right style="medium"/>
      <top style="thin"/>
      <bottom style="thin"/>
    </border>
    <border>
      <left style="thin"/>
      <right/>
      <top style="medium"/>
      <bottom style="thin"/>
    </border>
    <border>
      <left style="medium"/>
      <right style="medium"/>
      <top style="medium"/>
      <bottom style="thin"/>
    </border>
    <border>
      <left style="medium"/>
      <right style="thin"/>
      <top/>
      <bottom style="thin"/>
    </border>
    <border>
      <left style="thin"/>
      <right style="thin"/>
      <top/>
      <bottom style="thin"/>
    </border>
    <border>
      <left style="medium"/>
      <right style="thin"/>
      <top style="medium"/>
      <bottom style="medium"/>
    </border>
    <border>
      <left style="thin"/>
      <right/>
      <top style="medium"/>
      <bottom style="medium"/>
    </border>
    <border>
      <left style="thin"/>
      <right style="thin"/>
      <top style="medium"/>
      <bottom style="thin"/>
    </border>
    <border>
      <left style="medium"/>
      <right style="thin"/>
      <top style="thin"/>
      <bottom style="medium"/>
    </border>
    <border>
      <left style="thin"/>
      <right style="thin"/>
      <top style="thin"/>
      <bottom style="medium"/>
    </border>
    <border>
      <left style="thin"/>
      <right/>
      <top style="thin"/>
      <bottom/>
    </border>
    <border>
      <left style="thin"/>
      <right style="medium"/>
      <top style="thin"/>
      <bottom/>
    </border>
    <border>
      <left style="medium"/>
      <right style="medium"/>
      <top style="medium"/>
      <bottom style="medium"/>
    </border>
    <border>
      <left style="thin"/>
      <right style="thin"/>
      <top style="thin"/>
      <bottom/>
    </border>
    <border>
      <left style="medium"/>
      <right style="medium"/>
      <top style="thin"/>
      <bottom/>
    </border>
    <border>
      <left/>
      <right/>
      <top style="medium"/>
      <bottom/>
    </border>
    <border>
      <left style="thin"/>
      <right style="medium"/>
      <top style="medium"/>
      <bottom style="thin"/>
    </border>
    <border>
      <left/>
      <right style="thin"/>
      <top style="medium"/>
      <bottom/>
    </border>
    <border>
      <left style="thin"/>
      <right style="thin"/>
      <top style="medium"/>
      <bottom/>
    </border>
    <border>
      <left style="thin"/>
      <right style="medium"/>
      <top style="medium"/>
      <bottom/>
    </border>
    <border>
      <left style="medium"/>
      <right style="medium"/>
      <top style="medium"/>
      <bottom/>
    </border>
    <border>
      <left style="medium"/>
      <right style="medium"/>
      <top/>
      <bottom/>
    </border>
    <border>
      <left style="medium"/>
      <right style="medium"/>
      <top/>
      <bottom style="thin"/>
    </border>
    <border>
      <left/>
      <right/>
      <top style="thin"/>
      <bottom style="thin"/>
    </border>
    <border>
      <left/>
      <right style="medium"/>
      <top style="thin"/>
      <bottom style="thin"/>
    </border>
    <border>
      <left style="medium"/>
      <right/>
      <top/>
      <bottom/>
    </border>
    <border>
      <left style="medium"/>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75">
    <xf numFmtId="0" fontId="0" fillId="0" borderId="0" xfId="0" applyFont="1" applyAlignment="1">
      <alignment/>
    </xf>
    <xf numFmtId="0" fontId="39" fillId="0" borderId="0" xfId="0" applyFont="1" applyAlignment="1">
      <alignment/>
    </xf>
    <xf numFmtId="0" fontId="39" fillId="0" borderId="0" xfId="0" applyFont="1" applyAlignment="1">
      <alignment wrapText="1"/>
    </xf>
    <xf numFmtId="0" fontId="0" fillId="0" borderId="10" xfId="0" applyFont="1" applyBorder="1" applyAlignment="1">
      <alignment wrapText="1"/>
    </xf>
    <xf numFmtId="0" fontId="48" fillId="0" borderId="10" xfId="0" applyFont="1" applyBorder="1" applyAlignment="1">
      <alignment wrapText="1"/>
    </xf>
    <xf numFmtId="0" fontId="0" fillId="0" borderId="0" xfId="0" applyFont="1" applyAlignment="1">
      <alignment wrapText="1"/>
    </xf>
    <xf numFmtId="0" fontId="39" fillId="0" borderId="11" xfId="0" applyFont="1" applyBorder="1" applyAlignment="1">
      <alignment wrapText="1"/>
    </xf>
    <xf numFmtId="0" fontId="49" fillId="0" borderId="10" xfId="0" applyFont="1" applyBorder="1" applyAlignment="1">
      <alignment vertical="center" wrapText="1"/>
    </xf>
    <xf numFmtId="0" fontId="5" fillId="33" borderId="12" xfId="0" applyFont="1" applyFill="1" applyBorder="1" applyAlignment="1">
      <alignment horizontal="center" vertical="center" wrapText="1"/>
    </xf>
    <xf numFmtId="0" fontId="50" fillId="12" borderId="13" xfId="0" applyFont="1" applyFill="1" applyBorder="1" applyAlignment="1">
      <alignment horizontal="center" vertical="center" wrapText="1"/>
    </xf>
    <xf numFmtId="0" fontId="50" fillId="0" borderId="10" xfId="0" applyFont="1" applyBorder="1" applyAlignment="1">
      <alignment wrapText="1"/>
    </xf>
    <xf numFmtId="0" fontId="35" fillId="0" borderId="10" xfId="42" applyBorder="1" applyAlignment="1">
      <alignment/>
    </xf>
    <xf numFmtId="0" fontId="0" fillId="0" borderId="14" xfId="0" applyBorder="1" applyAlignment="1">
      <alignment/>
    </xf>
    <xf numFmtId="0" fontId="39" fillId="0" borderId="13" xfId="0" applyFont="1" applyBorder="1" applyAlignment="1">
      <alignment wrapText="1"/>
    </xf>
    <xf numFmtId="0" fontId="0" fillId="0" borderId="13" xfId="0" applyFont="1" applyBorder="1" applyAlignment="1">
      <alignment wrapText="1"/>
    </xf>
    <xf numFmtId="0" fontId="0" fillId="0" borderId="15" xfId="0" applyFont="1" applyBorder="1" applyAlignment="1">
      <alignment wrapText="1"/>
    </xf>
    <xf numFmtId="0" fontId="50" fillId="0" borderId="15" xfId="0" applyFont="1" applyBorder="1" applyAlignment="1">
      <alignment wrapText="1"/>
    </xf>
    <xf numFmtId="0" fontId="0" fillId="0" borderId="16" xfId="0" applyBorder="1" applyAlignment="1">
      <alignment/>
    </xf>
    <xf numFmtId="0" fontId="0" fillId="0" borderId="11" xfId="0" applyFont="1" applyBorder="1" applyAlignment="1">
      <alignment wrapText="1"/>
    </xf>
    <xf numFmtId="0" fontId="0" fillId="0" borderId="12" xfId="0" applyFont="1" applyBorder="1" applyAlignment="1">
      <alignment wrapText="1"/>
    </xf>
    <xf numFmtId="0" fontId="48" fillId="0" borderId="15" xfId="0" applyFont="1" applyBorder="1" applyAlignment="1">
      <alignment wrapText="1"/>
    </xf>
    <xf numFmtId="0" fontId="39" fillId="0" borderId="17" xfId="0" applyFont="1" applyBorder="1" applyAlignment="1">
      <alignment wrapText="1"/>
    </xf>
    <xf numFmtId="0" fontId="0" fillId="0" borderId="12" xfId="0" applyFont="1" applyBorder="1" applyAlignment="1">
      <alignment wrapText="1"/>
    </xf>
    <xf numFmtId="0" fontId="50" fillId="0" borderId="12" xfId="0" applyFont="1" applyBorder="1" applyAlignment="1">
      <alignment wrapText="1"/>
    </xf>
    <xf numFmtId="0" fontId="0" fillId="0" borderId="13" xfId="0" applyFont="1" applyBorder="1" applyAlignment="1">
      <alignment horizontal="center" wrapText="1"/>
    </xf>
    <xf numFmtId="0" fontId="0" fillId="0" borderId="11" xfId="0" applyFont="1" applyBorder="1" applyAlignment="1">
      <alignment horizontal="center" wrapText="1"/>
    </xf>
    <xf numFmtId="0" fontId="51" fillId="0" borderId="13" xfId="0" applyFont="1" applyBorder="1" applyAlignment="1">
      <alignment horizontal="center" wrapText="1"/>
    </xf>
    <xf numFmtId="0" fontId="48" fillId="0" borderId="10" xfId="0" applyFont="1" applyBorder="1" applyAlignment="1">
      <alignment horizontal="center" wrapText="1"/>
    </xf>
    <xf numFmtId="0" fontId="50" fillId="0" borderId="10" xfId="0" applyFont="1" applyBorder="1" applyAlignment="1">
      <alignment horizontal="center" wrapText="1"/>
    </xf>
    <xf numFmtId="0" fontId="48" fillId="0" borderId="15" xfId="0" applyFont="1" applyBorder="1" applyAlignment="1">
      <alignment horizontal="center" wrapText="1"/>
    </xf>
    <xf numFmtId="0" fontId="0" fillId="0" borderId="10" xfId="0" applyFont="1" applyBorder="1" applyAlignment="1">
      <alignment horizontal="center" wrapText="1"/>
    </xf>
    <xf numFmtId="0" fontId="0" fillId="0" borderId="0" xfId="0" applyFont="1" applyAlignment="1">
      <alignment horizontal="center" wrapText="1"/>
    </xf>
    <xf numFmtId="0" fontId="39" fillId="0" borderId="13" xfId="0" applyFont="1" applyBorder="1" applyAlignment="1">
      <alignment horizontal="center" wrapText="1"/>
    </xf>
    <xf numFmtId="0" fontId="39" fillId="0" borderId="11" xfId="0" applyFont="1" applyBorder="1" applyAlignment="1">
      <alignment horizontal="center" wrapText="1"/>
    </xf>
    <xf numFmtId="0" fontId="52" fillId="0" borderId="18" xfId="0" applyFont="1" applyBorder="1" applyAlignment="1">
      <alignment horizontal="center" wrapText="1"/>
    </xf>
    <xf numFmtId="0" fontId="0" fillId="0" borderId="19" xfId="0" applyBorder="1" applyAlignment="1">
      <alignment horizontal="center" wrapText="1"/>
    </xf>
    <xf numFmtId="0" fontId="39" fillId="0" borderId="0" xfId="0" applyFont="1" applyAlignment="1">
      <alignment horizontal="center" wrapText="1"/>
    </xf>
    <xf numFmtId="0" fontId="53" fillId="0" borderId="13" xfId="0" applyFont="1" applyBorder="1" applyAlignment="1">
      <alignment/>
    </xf>
    <xf numFmtId="0" fontId="53" fillId="0" borderId="11" xfId="0" applyFont="1" applyBorder="1" applyAlignment="1">
      <alignment/>
    </xf>
    <xf numFmtId="0" fontId="54" fillId="0" borderId="13" xfId="0" applyFont="1" applyBorder="1" applyAlignment="1">
      <alignment wrapText="1"/>
    </xf>
    <xf numFmtId="0" fontId="54" fillId="0" borderId="11" xfId="0" applyFont="1" applyBorder="1" applyAlignment="1">
      <alignment wrapText="1"/>
    </xf>
    <xf numFmtId="0" fontId="54" fillId="0" borderId="12" xfId="0" applyFont="1" applyBorder="1" applyAlignment="1">
      <alignment wrapText="1"/>
    </xf>
    <xf numFmtId="0" fontId="55" fillId="0" borderId="14" xfId="0" applyFont="1" applyBorder="1" applyAlignment="1">
      <alignment wrapText="1"/>
    </xf>
    <xf numFmtId="0" fontId="54" fillId="0" borderId="13" xfId="0" applyFont="1" applyBorder="1" applyAlignment="1">
      <alignment horizontal="center" wrapText="1"/>
    </xf>
    <xf numFmtId="0" fontId="54" fillId="0" borderId="11" xfId="0" applyFont="1" applyBorder="1" applyAlignment="1">
      <alignment horizontal="center" wrapText="1"/>
    </xf>
    <xf numFmtId="0" fontId="54" fillId="0" borderId="12" xfId="0" applyFont="1" applyBorder="1" applyAlignment="1">
      <alignment horizontal="center" wrapText="1"/>
    </xf>
    <xf numFmtId="0" fontId="55" fillId="0" borderId="18" xfId="0" applyFont="1" applyBorder="1" applyAlignment="1">
      <alignment horizontal="center" wrapText="1"/>
    </xf>
    <xf numFmtId="0" fontId="53" fillId="0" borderId="13" xfId="0" applyFont="1" applyBorder="1" applyAlignment="1">
      <alignment wrapText="1"/>
    </xf>
    <xf numFmtId="0" fontId="53" fillId="0" borderId="11" xfId="0" applyFont="1" applyBorder="1" applyAlignment="1">
      <alignment wrapText="1"/>
    </xf>
    <xf numFmtId="0" fontId="49" fillId="0" borderId="15" xfId="0" applyFont="1" applyBorder="1" applyAlignment="1">
      <alignment wrapText="1"/>
    </xf>
    <xf numFmtId="0" fontId="53" fillId="0" borderId="10" xfId="0" applyFont="1" applyBorder="1" applyAlignment="1">
      <alignment wrapText="1"/>
    </xf>
    <xf numFmtId="0" fontId="53" fillId="0" borderId="15" xfId="0" applyFont="1" applyBorder="1" applyAlignment="1">
      <alignment wrapText="1"/>
    </xf>
    <xf numFmtId="0" fontId="53" fillId="0" borderId="12" xfId="0" applyFont="1" applyBorder="1" applyAlignment="1">
      <alignment wrapText="1"/>
    </xf>
    <xf numFmtId="0" fontId="53" fillId="12" borderId="20" xfId="0" applyFont="1" applyFill="1" applyBorder="1" applyAlignment="1">
      <alignment/>
    </xf>
    <xf numFmtId="0" fontId="53" fillId="12" borderId="21" xfId="0" applyFont="1" applyFill="1" applyBorder="1" applyAlignment="1">
      <alignment wrapText="1"/>
    </xf>
    <xf numFmtId="0" fontId="54" fillId="0" borderId="14" xfId="0" applyFont="1" applyBorder="1" applyAlignment="1">
      <alignment wrapText="1"/>
    </xf>
    <xf numFmtId="0" fontId="54" fillId="0" borderId="22" xfId="0" applyFont="1" applyBorder="1" applyAlignment="1">
      <alignment wrapText="1"/>
    </xf>
    <xf numFmtId="0" fontId="56" fillId="0" borderId="10" xfId="0" applyFont="1" applyBorder="1" applyAlignment="1">
      <alignment wrapText="1"/>
    </xf>
    <xf numFmtId="0" fontId="49" fillId="0" borderId="15" xfId="0" applyFont="1" applyBorder="1" applyAlignment="1">
      <alignment vertical="center" wrapText="1"/>
    </xf>
    <xf numFmtId="0" fontId="49" fillId="0" borderId="10" xfId="0" applyFont="1" applyBorder="1" applyAlignment="1">
      <alignment wrapText="1"/>
    </xf>
    <xf numFmtId="0" fontId="53" fillId="12" borderId="23" xfId="0" applyFont="1" applyFill="1" applyBorder="1" applyAlignment="1">
      <alignment/>
    </xf>
    <xf numFmtId="0" fontId="53" fillId="12" borderId="24" xfId="0" applyFont="1" applyFill="1" applyBorder="1" applyAlignment="1">
      <alignment wrapText="1"/>
    </xf>
    <xf numFmtId="0" fontId="53" fillId="0" borderId="14" xfId="0" applyFont="1" applyBorder="1" applyAlignment="1">
      <alignment/>
    </xf>
    <xf numFmtId="0" fontId="53" fillId="0" borderId="22" xfId="0" applyFont="1" applyBorder="1" applyAlignment="1">
      <alignment/>
    </xf>
    <xf numFmtId="0" fontId="54" fillId="0" borderId="10" xfId="0" applyFont="1" applyBorder="1" applyAlignment="1">
      <alignment wrapText="1"/>
    </xf>
    <xf numFmtId="0" fontId="53" fillId="0" borderId="10" xfId="0" applyFont="1" applyBorder="1" applyAlignment="1">
      <alignment wrapText="1"/>
    </xf>
    <xf numFmtId="0" fontId="55" fillId="0" borderId="10" xfId="0" applyFont="1" applyBorder="1" applyAlignment="1">
      <alignment wrapText="1"/>
    </xf>
    <xf numFmtId="0" fontId="54" fillId="0" borderId="15" xfId="0" applyFont="1" applyBorder="1" applyAlignment="1">
      <alignment wrapText="1"/>
    </xf>
    <xf numFmtId="0" fontId="53" fillId="0" borderId="15" xfId="0" applyFont="1" applyBorder="1" applyAlignment="1">
      <alignment horizontal="center" wrapText="1"/>
    </xf>
    <xf numFmtId="0" fontId="53" fillId="0" borderId="15" xfId="0" applyFont="1" applyFill="1" applyBorder="1" applyAlignment="1">
      <alignment wrapText="1"/>
    </xf>
    <xf numFmtId="0" fontId="53" fillId="0" borderId="10" xfId="0" applyFont="1" applyBorder="1" applyAlignment="1">
      <alignment wrapText="1"/>
    </xf>
    <xf numFmtId="0" fontId="39" fillId="0" borderId="12" xfId="0" applyFont="1" applyBorder="1" applyAlignment="1">
      <alignment horizontal="center" wrapText="1"/>
    </xf>
    <xf numFmtId="0" fontId="51" fillId="12" borderId="12" xfId="0" applyFont="1" applyFill="1" applyBorder="1" applyAlignment="1">
      <alignment horizontal="center" vertical="center" wrapText="1"/>
    </xf>
    <xf numFmtId="0" fontId="53" fillId="0" borderId="13" xfId="0" applyFont="1" applyBorder="1" applyAlignment="1">
      <alignment horizontal="center" wrapText="1"/>
    </xf>
    <xf numFmtId="0" fontId="53" fillId="0" borderId="10" xfId="0" applyFont="1" applyBorder="1" applyAlignment="1">
      <alignment horizontal="center" wrapText="1"/>
    </xf>
    <xf numFmtId="0" fontId="54" fillId="12"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53" fillId="0" borderId="10" xfId="0" applyFont="1" applyBorder="1" applyAlignment="1">
      <alignment/>
    </xf>
    <xf numFmtId="0" fontId="53" fillId="0" borderId="15" xfId="0" applyFont="1" applyBorder="1" applyAlignment="1">
      <alignment/>
    </xf>
    <xf numFmtId="0" fontId="53" fillId="0" borderId="10" xfId="0" applyFont="1" applyBorder="1" applyAlignment="1">
      <alignment horizontal="center"/>
    </xf>
    <xf numFmtId="0" fontId="53" fillId="0" borderId="23" xfId="0" applyFont="1" applyBorder="1" applyAlignment="1">
      <alignment/>
    </xf>
    <xf numFmtId="0" fontId="53" fillId="0" borderId="13" xfId="0" applyFont="1" applyBorder="1" applyAlignment="1">
      <alignment horizontal="center" vertical="top" wrapText="1"/>
    </xf>
    <xf numFmtId="0" fontId="53" fillId="0" borderId="11" xfId="0" applyFont="1" applyBorder="1" applyAlignment="1">
      <alignment vertical="top" wrapText="1"/>
    </xf>
    <xf numFmtId="0" fontId="53" fillId="0" borderId="10" xfId="0" applyFont="1" applyBorder="1" applyAlignment="1">
      <alignment vertical="top" wrapText="1"/>
    </xf>
    <xf numFmtId="0" fontId="53" fillId="0" borderId="25" xfId="0" applyFont="1" applyBorder="1" applyAlignment="1">
      <alignment vertical="top" wrapText="1"/>
    </xf>
    <xf numFmtId="0" fontId="0" fillId="0" borderId="0" xfId="0" applyAlignment="1">
      <alignment vertical="top"/>
    </xf>
    <xf numFmtId="0" fontId="53" fillId="0" borderId="10" xfId="0" applyFont="1" applyBorder="1" applyAlignment="1">
      <alignment horizontal="center" vertical="top" wrapText="1"/>
    </xf>
    <xf numFmtId="0" fontId="53" fillId="0" borderId="15" xfId="0" applyFont="1" applyBorder="1" applyAlignment="1">
      <alignment horizontal="center" vertical="top" wrapText="1"/>
    </xf>
    <xf numFmtId="0" fontId="55" fillId="0" borderId="10" xfId="0" applyFont="1" applyBorder="1" applyAlignment="1">
      <alignment horizontal="center" wrapText="1"/>
    </xf>
    <xf numFmtId="0" fontId="49" fillId="0" borderId="10" xfId="0" applyFont="1" applyBorder="1" applyAlignment="1">
      <alignment horizontal="center" wrapText="1"/>
    </xf>
    <xf numFmtId="0" fontId="49" fillId="0" borderId="15" xfId="0" applyFont="1" applyBorder="1" applyAlignment="1">
      <alignment horizontal="center" wrapText="1"/>
    </xf>
    <xf numFmtId="0" fontId="53" fillId="0" borderId="12" xfId="0" applyFont="1" applyBorder="1" applyAlignment="1">
      <alignment horizontal="center" vertical="top" wrapText="1"/>
    </xf>
    <xf numFmtId="0" fontId="54" fillId="0" borderId="13" xfId="0" applyFont="1" applyBorder="1" applyAlignment="1">
      <alignment horizontal="center" vertical="top" wrapText="1"/>
    </xf>
    <xf numFmtId="0" fontId="53" fillId="0" borderId="26" xfId="0" applyFont="1" applyBorder="1" applyAlignment="1">
      <alignment horizontal="center" vertical="top" wrapText="1"/>
    </xf>
    <xf numFmtId="0" fontId="53" fillId="0" borderId="10" xfId="0" applyFont="1" applyBorder="1" applyAlignment="1">
      <alignment wrapText="1"/>
    </xf>
    <xf numFmtId="0" fontId="53" fillId="0" borderId="13" xfId="0" applyFont="1" applyFill="1" applyBorder="1" applyAlignment="1">
      <alignment horizontal="center" vertical="top" wrapText="1"/>
    </xf>
    <xf numFmtId="0" fontId="53" fillId="0" borderId="10" xfId="0" applyFont="1" applyFill="1" applyBorder="1" applyAlignment="1">
      <alignment vertical="top" wrapText="1"/>
    </xf>
    <xf numFmtId="0" fontId="53" fillId="0" borderId="10" xfId="0" applyFont="1" applyFill="1" applyBorder="1" applyAlignment="1">
      <alignment horizontal="center" vertical="top" wrapText="1"/>
    </xf>
    <xf numFmtId="0" fontId="53" fillId="0" borderId="15" xfId="0" applyFont="1" applyFill="1" applyBorder="1" applyAlignment="1">
      <alignment horizontal="center" vertical="top" wrapText="1"/>
    </xf>
    <xf numFmtId="0" fontId="0" fillId="0" borderId="0" xfId="0" applyFill="1" applyAlignment="1">
      <alignment vertical="top"/>
    </xf>
    <xf numFmtId="0" fontId="49" fillId="0" borderId="10" xfId="0" applyFont="1" applyFill="1" applyBorder="1" applyAlignment="1">
      <alignment vertical="center" wrapText="1"/>
    </xf>
    <xf numFmtId="4" fontId="53" fillId="12" borderId="27" xfId="0" applyNumberFormat="1" applyFont="1" applyFill="1" applyBorder="1" applyAlignment="1">
      <alignment horizontal="center"/>
    </xf>
    <xf numFmtId="2" fontId="53" fillId="12" borderId="24" xfId="0" applyNumberFormat="1" applyFont="1" applyFill="1" applyBorder="1" applyAlignment="1">
      <alignment horizontal="center"/>
    </xf>
    <xf numFmtId="0" fontId="53" fillId="0" borderId="10" xfId="0" applyFont="1" applyBorder="1" applyAlignment="1">
      <alignment horizontal="center" vertical="top"/>
    </xf>
    <xf numFmtId="0" fontId="53" fillId="0" borderId="15" xfId="0" applyFont="1" applyBorder="1" applyAlignment="1">
      <alignment horizontal="center" vertical="top"/>
    </xf>
    <xf numFmtId="2" fontId="53" fillId="12" borderId="24" xfId="0" applyNumberFormat="1" applyFont="1" applyFill="1" applyBorder="1" applyAlignment="1">
      <alignment horizontal="center" vertical="top"/>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10" fillId="0" borderId="10" xfId="0" applyFont="1" applyBorder="1" applyAlignment="1">
      <alignment horizontal="center" vertical="top" wrapText="1"/>
    </xf>
    <xf numFmtId="0" fontId="11" fillId="0" borderId="10" xfId="0" applyFont="1" applyBorder="1" applyAlignment="1">
      <alignment horizontal="center" vertical="top" wrapText="1"/>
    </xf>
    <xf numFmtId="0" fontId="10" fillId="0" borderId="15" xfId="0" applyFont="1" applyBorder="1" applyAlignment="1">
      <alignment horizontal="center" vertical="top" wrapText="1"/>
    </xf>
    <xf numFmtId="0" fontId="9" fillId="0" borderId="0" xfId="0" applyFont="1" applyAlignment="1">
      <alignment horizontal="center" vertical="top"/>
    </xf>
    <xf numFmtId="0" fontId="10" fillId="0" borderId="10" xfId="0" applyFont="1" applyBorder="1" applyAlignment="1">
      <alignment horizontal="center" vertical="top"/>
    </xf>
    <xf numFmtId="0" fontId="10" fillId="12" borderId="23" xfId="0" applyFont="1" applyFill="1" applyBorder="1" applyAlignment="1">
      <alignment horizontal="center" vertical="top"/>
    </xf>
    <xf numFmtId="0" fontId="11" fillId="12" borderId="24" xfId="0" applyFont="1" applyFill="1" applyBorder="1" applyAlignment="1">
      <alignment horizontal="center" vertical="top" wrapText="1"/>
    </xf>
    <xf numFmtId="2" fontId="11" fillId="12" borderId="24" xfId="0" applyNumberFormat="1" applyFont="1" applyFill="1" applyBorder="1" applyAlignment="1">
      <alignment horizontal="center" vertical="top" wrapText="1"/>
    </xf>
    <xf numFmtId="0" fontId="9" fillId="0" borderId="0" xfId="0" applyFont="1" applyAlignment="1">
      <alignment/>
    </xf>
    <xf numFmtId="0" fontId="9" fillId="0" borderId="10" xfId="0" applyFont="1" applyBorder="1" applyAlignment="1">
      <alignment horizontal="left" vertical="top" wrapText="1"/>
    </xf>
    <xf numFmtId="0" fontId="9" fillId="0" borderId="13" xfId="0" applyFont="1" applyBorder="1" applyAlignment="1">
      <alignment vertical="top" wrapText="1"/>
    </xf>
    <xf numFmtId="0" fontId="13" fillId="0" borderId="11" xfId="0" applyFont="1" applyBorder="1" applyAlignment="1">
      <alignment vertical="top" wrapText="1"/>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12" fillId="0" borderId="13" xfId="0" applyFont="1" applyBorder="1" applyAlignment="1">
      <alignment horizontal="center" vertical="top" wrapText="1"/>
    </xf>
    <xf numFmtId="0" fontId="9" fillId="0" borderId="15" xfId="0" applyFont="1" applyBorder="1" applyAlignment="1">
      <alignment horizontal="center" vertical="top" wrapText="1"/>
    </xf>
    <xf numFmtId="0" fontId="9" fillId="0" borderId="0" xfId="0" applyFont="1" applyAlignment="1">
      <alignment vertical="top" wrapText="1"/>
    </xf>
    <xf numFmtId="0" fontId="13" fillId="0" borderId="25" xfId="0" applyFont="1" applyBorder="1" applyAlignment="1">
      <alignment vertical="top" wrapText="1"/>
    </xf>
    <xf numFmtId="0" fontId="9" fillId="0" borderId="28" xfId="0" applyFont="1" applyBorder="1" applyAlignment="1">
      <alignment horizontal="center" vertical="top" wrapText="1"/>
    </xf>
    <xf numFmtId="0" fontId="9" fillId="0" borderId="26" xfId="0" applyFont="1" applyBorder="1" applyAlignment="1">
      <alignment horizontal="center" vertical="top" wrapText="1"/>
    </xf>
    <xf numFmtId="0" fontId="9" fillId="0" borderId="29" xfId="0" applyFont="1" applyBorder="1" applyAlignment="1">
      <alignment horizontal="center" vertical="top" wrapText="1"/>
    </xf>
    <xf numFmtId="0" fontId="9" fillId="0" borderId="20" xfId="0" applyFont="1" applyBorder="1" applyAlignment="1">
      <alignment vertical="top"/>
    </xf>
    <xf numFmtId="0" fontId="12" fillId="12" borderId="21" xfId="0" applyFont="1" applyFill="1" applyBorder="1" applyAlignment="1">
      <alignment vertical="top"/>
    </xf>
    <xf numFmtId="0" fontId="9" fillId="12" borderId="27" xfId="0" applyFont="1" applyFill="1" applyBorder="1" applyAlignment="1">
      <alignment horizontal="center" vertical="top"/>
    </xf>
    <xf numFmtId="2" fontId="9" fillId="12" borderId="27" xfId="0" applyNumberFormat="1" applyFont="1" applyFill="1" applyBorder="1" applyAlignment="1">
      <alignment horizontal="center" vertical="top"/>
    </xf>
    <xf numFmtId="0" fontId="9" fillId="0" borderId="0" xfId="0" applyFont="1" applyAlignment="1">
      <alignment vertical="top"/>
    </xf>
    <xf numFmtId="0" fontId="14" fillId="0" borderId="30" xfId="0" applyFont="1" applyBorder="1" applyAlignment="1">
      <alignment wrapText="1"/>
    </xf>
    <xf numFmtId="0" fontId="9" fillId="0" borderId="30" xfId="0" applyFont="1" applyBorder="1" applyAlignment="1">
      <alignment wrapText="1"/>
    </xf>
    <xf numFmtId="0" fontId="54" fillId="0" borderId="0" xfId="0" applyFont="1" applyAlignment="1">
      <alignment horizontal="center" wrapText="1"/>
    </xf>
    <xf numFmtId="0" fontId="52" fillId="0" borderId="14" xfId="0" applyFont="1" applyBorder="1" applyAlignment="1">
      <alignment wrapText="1"/>
    </xf>
    <xf numFmtId="0" fontId="0" fillId="0" borderId="22" xfId="0" applyBorder="1" applyAlignment="1">
      <alignment wrapText="1"/>
    </xf>
    <xf numFmtId="0" fontId="0" fillId="0" borderId="31" xfId="0" applyBorder="1" applyAlignment="1">
      <alignment wrapText="1"/>
    </xf>
    <xf numFmtId="0" fontId="39" fillId="0" borderId="32" xfId="0" applyFont="1" applyBorder="1" applyAlignment="1">
      <alignment horizontal="center" wrapText="1"/>
    </xf>
    <xf numFmtId="0" fontId="39" fillId="0" borderId="33" xfId="0" applyFont="1" applyBorder="1" applyAlignment="1">
      <alignment horizontal="center" wrapText="1"/>
    </xf>
    <xf numFmtId="0" fontId="39" fillId="0" borderId="34" xfId="0" applyFont="1" applyBorder="1" applyAlignment="1">
      <alignment horizontal="center" wrapText="1"/>
    </xf>
    <xf numFmtId="0" fontId="5" fillId="12" borderId="35"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5" fillId="33" borderId="35" xfId="0" applyFont="1" applyFill="1" applyBorder="1" applyAlignment="1">
      <alignment horizontal="center" vertical="center" wrapText="1"/>
    </xf>
    <xf numFmtId="0" fontId="0" fillId="0" borderId="11" xfId="0" applyBorder="1" applyAlignment="1">
      <alignment horizontal="center" wrapText="1"/>
    </xf>
    <xf numFmtId="0" fontId="0" fillId="0" borderId="38" xfId="0" applyBorder="1" applyAlignment="1">
      <alignment horizontal="center" wrapText="1"/>
    </xf>
    <xf numFmtId="0" fontId="0" fillId="0" borderId="39" xfId="0" applyBorder="1" applyAlignment="1">
      <alignment horizontal="center" wrapText="1"/>
    </xf>
    <xf numFmtId="0" fontId="0" fillId="0" borderId="0" xfId="0" applyAlignment="1">
      <alignment horizontal="center" wrapText="1"/>
    </xf>
    <xf numFmtId="0" fontId="7" fillId="12" borderId="28" xfId="0" applyFont="1" applyFill="1" applyBorder="1" applyAlignment="1">
      <alignment horizontal="center" vertical="center" wrapText="1"/>
    </xf>
    <xf numFmtId="0" fontId="0" fillId="0" borderId="19" xfId="0" applyBorder="1" applyAlignment="1">
      <alignment horizontal="center" vertical="center"/>
    </xf>
    <xf numFmtId="0" fontId="7" fillId="33" borderId="28" xfId="0" applyFont="1" applyFill="1" applyBorder="1" applyAlignment="1">
      <alignment horizontal="center" vertical="center" wrapText="1"/>
    </xf>
    <xf numFmtId="0" fontId="0" fillId="0" borderId="19" xfId="0" applyBorder="1" applyAlignment="1">
      <alignment horizontal="center" vertical="center" wrapText="1"/>
    </xf>
    <xf numFmtId="0" fontId="53" fillId="0" borderId="11" xfId="0" applyFont="1" applyBorder="1" applyAlignment="1">
      <alignment horizontal="center" wrapText="1"/>
    </xf>
    <xf numFmtId="0" fontId="54" fillId="0" borderId="14" xfId="0" applyFont="1" applyBorder="1" applyAlignment="1">
      <alignment horizontal="center" wrapText="1"/>
    </xf>
    <xf numFmtId="0" fontId="53" fillId="0" borderId="22" xfId="0" applyFont="1" applyBorder="1" applyAlignment="1">
      <alignment horizontal="center" wrapText="1"/>
    </xf>
    <xf numFmtId="0" fontId="53" fillId="0" borderId="33" xfId="0" applyFont="1" applyBorder="1" applyAlignment="1">
      <alignment horizontal="center" wrapText="1"/>
    </xf>
    <xf numFmtId="0" fontId="54" fillId="0" borderId="40" xfId="0" applyFont="1" applyBorder="1" applyAlignment="1">
      <alignment horizontal="center" wrapText="1"/>
    </xf>
    <xf numFmtId="0" fontId="39" fillId="0" borderId="0" xfId="0" applyFont="1" applyAlignment="1">
      <alignment horizontal="center" wrapText="1"/>
    </xf>
    <xf numFmtId="0" fontId="55" fillId="0" borderId="14" xfId="0" applyFont="1" applyBorder="1" applyAlignment="1">
      <alignment wrapText="1"/>
    </xf>
    <xf numFmtId="0" fontId="53" fillId="0" borderId="22" xfId="0" applyFont="1" applyBorder="1" applyAlignment="1">
      <alignment wrapText="1"/>
    </xf>
    <xf numFmtId="0" fontId="53" fillId="0" borderId="31" xfId="0" applyFont="1" applyBorder="1" applyAlignment="1">
      <alignment wrapText="1"/>
    </xf>
    <xf numFmtId="0" fontId="55" fillId="0" borderId="41" xfId="0" applyFont="1" applyBorder="1" applyAlignment="1">
      <alignment horizontal="center" wrapText="1"/>
    </xf>
    <xf numFmtId="0" fontId="0" fillId="0" borderId="30" xfId="0" applyBorder="1" applyAlignment="1">
      <alignment wrapText="1"/>
    </xf>
    <xf numFmtId="0" fontId="54" fillId="0" borderId="0" xfId="0" applyFont="1" applyBorder="1" applyAlignment="1">
      <alignment horizontal="center" wrapText="1"/>
    </xf>
    <xf numFmtId="0" fontId="53" fillId="0" borderId="0" xfId="0" applyFont="1" applyBorder="1" applyAlignment="1">
      <alignment horizontal="center" wrapText="1"/>
    </xf>
    <xf numFmtId="0" fontId="55" fillId="0" borderId="22" xfId="0" applyFont="1" applyBorder="1" applyAlignment="1">
      <alignment wrapText="1"/>
    </xf>
    <xf numFmtId="0" fontId="55" fillId="0" borderId="31" xfId="0" applyFont="1" applyBorder="1" applyAlignment="1">
      <alignment wrapText="1"/>
    </xf>
    <xf numFmtId="0" fontId="9" fillId="0" borderId="30" xfId="0" applyFont="1" applyBorder="1" applyAlignment="1">
      <alignment wrapText="1"/>
    </xf>
    <xf numFmtId="0" fontId="55" fillId="0" borderId="10" xfId="0" applyFont="1" applyBorder="1" applyAlignment="1">
      <alignment wrapText="1"/>
    </xf>
    <xf numFmtId="0" fontId="53" fillId="0" borderId="10" xfId="0" applyFont="1" applyBorder="1" applyAlignment="1">
      <alignment wrapText="1"/>
    </xf>
    <xf numFmtId="0" fontId="54" fillId="0" borderId="22" xfId="0" applyFont="1" applyBorder="1" applyAlignment="1">
      <alignment horizontal="center" wrapText="1"/>
    </xf>
    <xf numFmtId="0" fontId="54" fillId="0" borderId="31" xfId="0" applyFont="1" applyBorder="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s.gov.ru/"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us.gov.ru/"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39"/>
  <sheetViews>
    <sheetView tabSelected="1" zoomScale="75" zoomScaleNormal="75" zoomScalePageLayoutView="0" workbookViewId="0" topLeftCell="B1">
      <selection activeCell="C8" sqref="C8"/>
    </sheetView>
  </sheetViews>
  <sheetFormatPr defaultColWidth="9.140625" defaultRowHeight="15"/>
  <cols>
    <col min="1" max="1" width="6.28125" style="0" customWidth="1"/>
    <col min="2" max="4" width="27.140625" style="0" customWidth="1"/>
    <col min="5" max="5" width="9.28125" style="0" customWidth="1"/>
    <col min="9" max="9" width="9.140625" style="1" customWidth="1"/>
    <col min="17" max="17" width="9.140625" style="1" customWidth="1"/>
    <col min="28" max="28" width="23.8515625" style="0" customWidth="1"/>
  </cols>
  <sheetData>
    <row r="1" spans="1:36" ht="15.75" customHeight="1">
      <c r="A1" s="136" t="s">
        <v>63</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row>
    <row r="2" ht="15.75" thickBot="1"/>
    <row r="3" spans="1:28" ht="15.75" thickBot="1">
      <c r="A3" s="12"/>
      <c r="B3" s="17"/>
      <c r="C3" s="143" t="s">
        <v>37</v>
      </c>
      <c r="D3" s="140" t="s">
        <v>46</v>
      </c>
      <c r="E3" s="141"/>
      <c r="F3" s="141"/>
      <c r="G3" s="141"/>
      <c r="H3" s="141"/>
      <c r="I3" s="141"/>
      <c r="J3" s="141"/>
      <c r="K3" s="141"/>
      <c r="L3" s="141"/>
      <c r="M3" s="141"/>
      <c r="N3" s="141"/>
      <c r="O3" s="141"/>
      <c r="P3" s="141"/>
      <c r="Q3" s="141"/>
      <c r="R3" s="141"/>
      <c r="S3" s="141"/>
      <c r="T3" s="141"/>
      <c r="U3" s="141"/>
      <c r="V3" s="141"/>
      <c r="W3" s="141"/>
      <c r="X3" s="141"/>
      <c r="Y3" s="141"/>
      <c r="Z3" s="141"/>
      <c r="AA3" s="141"/>
      <c r="AB3" s="142"/>
    </row>
    <row r="4" spans="1:28" s="2" customFormat="1" ht="97.5" customHeight="1">
      <c r="A4" s="13"/>
      <c r="B4" s="6"/>
      <c r="C4" s="144"/>
      <c r="D4" s="146" t="s">
        <v>44</v>
      </c>
      <c r="E4" s="137" t="s">
        <v>48</v>
      </c>
      <c r="F4" s="138"/>
      <c r="G4" s="138"/>
      <c r="H4" s="138"/>
      <c r="I4" s="137" t="s">
        <v>49</v>
      </c>
      <c r="J4" s="138"/>
      <c r="K4" s="138"/>
      <c r="L4" s="138"/>
      <c r="M4" s="138"/>
      <c r="N4" s="138"/>
      <c r="O4" s="138"/>
      <c r="P4" s="138"/>
      <c r="Q4" s="137" t="s">
        <v>38</v>
      </c>
      <c r="R4" s="138"/>
      <c r="S4" s="138"/>
      <c r="T4" s="137" t="s">
        <v>39</v>
      </c>
      <c r="U4" s="138"/>
      <c r="V4" s="139"/>
      <c r="W4" s="137" t="s">
        <v>40</v>
      </c>
      <c r="X4" s="138"/>
      <c r="Y4" s="138"/>
      <c r="Z4" s="138"/>
      <c r="AA4" s="138"/>
      <c r="AB4" s="21" t="s">
        <v>41</v>
      </c>
    </row>
    <row r="5" spans="1:28" s="36" customFormat="1" ht="12" customHeight="1">
      <c r="A5" s="32"/>
      <c r="B5" s="33"/>
      <c r="C5" s="144"/>
      <c r="D5" s="144"/>
      <c r="E5" s="34"/>
      <c r="F5" s="147" t="s">
        <v>1</v>
      </c>
      <c r="G5" s="148"/>
      <c r="H5" s="148"/>
      <c r="I5" s="34"/>
      <c r="J5" s="147" t="s">
        <v>1</v>
      </c>
      <c r="K5" s="148"/>
      <c r="L5" s="148"/>
      <c r="M5" s="148"/>
      <c r="N5" s="148"/>
      <c r="O5" s="148"/>
      <c r="P5" s="148"/>
      <c r="Q5" s="34"/>
      <c r="R5" s="147" t="s">
        <v>1</v>
      </c>
      <c r="S5" s="148"/>
      <c r="T5" s="34"/>
      <c r="U5" s="147" t="s">
        <v>1</v>
      </c>
      <c r="V5" s="149"/>
      <c r="W5" s="34"/>
      <c r="X5" s="147" t="s">
        <v>1</v>
      </c>
      <c r="Y5" s="148"/>
      <c r="Z5" s="148"/>
      <c r="AA5" s="148"/>
      <c r="AB5" s="35" t="s">
        <v>1</v>
      </c>
    </row>
    <row r="6" spans="1:28" s="5" customFormat="1" ht="105" customHeight="1">
      <c r="A6" s="14"/>
      <c r="B6" s="18"/>
      <c r="C6" s="144"/>
      <c r="D6" s="144"/>
      <c r="E6" s="9" t="s">
        <v>45</v>
      </c>
      <c r="F6" s="4" t="s">
        <v>3</v>
      </c>
      <c r="G6" s="4" t="s">
        <v>4</v>
      </c>
      <c r="H6" s="10" t="s">
        <v>5</v>
      </c>
      <c r="I6" s="9" t="s">
        <v>45</v>
      </c>
      <c r="J6" s="10" t="s">
        <v>12</v>
      </c>
      <c r="K6" s="10" t="s">
        <v>13</v>
      </c>
      <c r="L6" s="10" t="s">
        <v>14</v>
      </c>
      <c r="M6" s="10" t="s">
        <v>15</v>
      </c>
      <c r="N6" s="10" t="s">
        <v>16</v>
      </c>
      <c r="O6" s="10" t="s">
        <v>17</v>
      </c>
      <c r="P6" s="10" t="s">
        <v>18</v>
      </c>
      <c r="Q6" s="9" t="s">
        <v>45</v>
      </c>
      <c r="R6" s="10" t="s">
        <v>19</v>
      </c>
      <c r="S6" s="10" t="s">
        <v>20</v>
      </c>
      <c r="T6" s="9" t="s">
        <v>45</v>
      </c>
      <c r="U6" s="10" t="s">
        <v>21</v>
      </c>
      <c r="V6" s="16" t="s">
        <v>22</v>
      </c>
      <c r="W6" s="9" t="s">
        <v>45</v>
      </c>
      <c r="X6" s="10" t="s">
        <v>23</v>
      </c>
      <c r="Y6" s="10" t="s">
        <v>24</v>
      </c>
      <c r="Z6" s="10" t="s">
        <v>25</v>
      </c>
      <c r="AA6" s="10" t="s">
        <v>26</v>
      </c>
      <c r="AB6" s="22" t="s">
        <v>42</v>
      </c>
    </row>
    <row r="7" spans="1:28" s="5" customFormat="1" ht="62.25" customHeight="1">
      <c r="A7" s="14"/>
      <c r="B7" s="18" t="s">
        <v>9</v>
      </c>
      <c r="C7" s="145"/>
      <c r="D7" s="145"/>
      <c r="E7" s="13"/>
      <c r="F7" s="4" t="s">
        <v>6</v>
      </c>
      <c r="G7" s="4" t="s">
        <v>6</v>
      </c>
      <c r="H7" s="10" t="s">
        <v>7</v>
      </c>
      <c r="I7" s="13"/>
      <c r="J7" s="3" t="s">
        <v>6</v>
      </c>
      <c r="K7" s="3" t="s">
        <v>6</v>
      </c>
      <c r="L7" s="3" t="s">
        <v>6</v>
      </c>
      <c r="M7" s="3" t="s">
        <v>7</v>
      </c>
      <c r="N7" s="3" t="s">
        <v>6</v>
      </c>
      <c r="O7" s="3" t="s">
        <v>6</v>
      </c>
      <c r="P7" s="3" t="s">
        <v>6</v>
      </c>
      <c r="Q7" s="13"/>
      <c r="R7" s="3" t="s">
        <v>6</v>
      </c>
      <c r="S7" s="3" t="s">
        <v>7</v>
      </c>
      <c r="T7" s="13"/>
      <c r="U7" s="3" t="s">
        <v>6</v>
      </c>
      <c r="V7" s="20" t="s">
        <v>6</v>
      </c>
      <c r="W7" s="13"/>
      <c r="X7" s="4" t="s">
        <v>6</v>
      </c>
      <c r="Y7" s="4" t="s">
        <v>6</v>
      </c>
      <c r="Z7" s="3" t="s">
        <v>7</v>
      </c>
      <c r="AA7" s="3" t="s">
        <v>7</v>
      </c>
      <c r="AB7" s="3" t="s">
        <v>6</v>
      </c>
    </row>
    <row r="8" spans="1:28" s="31" customFormat="1" ht="52.5" customHeight="1">
      <c r="A8" s="24"/>
      <c r="B8" s="25" t="s">
        <v>10</v>
      </c>
      <c r="C8" s="72">
        <f>E8+I8+Q8+T8+W8+AB8</f>
        <v>105</v>
      </c>
      <c r="D8" s="8">
        <f>E8+I8+Q8+T8+W8</f>
        <v>100</v>
      </c>
      <c r="E8" s="26">
        <f>SUM(F8:H8)</f>
        <v>17</v>
      </c>
      <c r="F8" s="27">
        <v>5</v>
      </c>
      <c r="G8" s="27">
        <v>7</v>
      </c>
      <c r="H8" s="28">
        <v>5</v>
      </c>
      <c r="I8" s="26">
        <f>SUM(J8:P8)</f>
        <v>38</v>
      </c>
      <c r="J8" s="28">
        <v>5</v>
      </c>
      <c r="K8" s="28">
        <v>5</v>
      </c>
      <c r="L8" s="28">
        <v>5</v>
      </c>
      <c r="M8" s="28">
        <v>8</v>
      </c>
      <c r="N8" s="28">
        <v>5</v>
      </c>
      <c r="O8" s="28">
        <v>5</v>
      </c>
      <c r="P8" s="28">
        <v>5</v>
      </c>
      <c r="Q8" s="26">
        <f>SUM(R8:S8)</f>
        <v>14</v>
      </c>
      <c r="R8" s="28">
        <v>7</v>
      </c>
      <c r="S8" s="28">
        <v>7</v>
      </c>
      <c r="T8" s="26">
        <v>14</v>
      </c>
      <c r="U8" s="28">
        <v>7</v>
      </c>
      <c r="V8" s="29">
        <v>7</v>
      </c>
      <c r="W8" s="26">
        <f>SUM(X8:AA8)</f>
        <v>17</v>
      </c>
      <c r="X8" s="28">
        <v>5</v>
      </c>
      <c r="Y8" s="30">
        <v>6</v>
      </c>
      <c r="Z8" s="30">
        <v>4</v>
      </c>
      <c r="AA8" s="30">
        <v>2</v>
      </c>
      <c r="AB8" s="71">
        <v>5</v>
      </c>
    </row>
    <row r="9" spans="1:28" s="5" customFormat="1" ht="52.5" customHeight="1">
      <c r="A9" s="14"/>
      <c r="B9" s="18" t="s">
        <v>11</v>
      </c>
      <c r="C9" s="19"/>
      <c r="D9" s="19"/>
      <c r="E9" s="13"/>
      <c r="F9" s="3" t="s">
        <v>43</v>
      </c>
      <c r="G9" s="11" t="s">
        <v>36</v>
      </c>
      <c r="H9" s="10" t="s">
        <v>8</v>
      </c>
      <c r="I9" s="13"/>
      <c r="J9" s="10" t="s">
        <v>8</v>
      </c>
      <c r="K9" s="3" t="s">
        <v>43</v>
      </c>
      <c r="L9" s="3" t="s">
        <v>43</v>
      </c>
      <c r="M9" s="10" t="s">
        <v>8</v>
      </c>
      <c r="N9" s="10" t="s">
        <v>8</v>
      </c>
      <c r="O9" s="3" t="s">
        <v>43</v>
      </c>
      <c r="P9" s="10" t="s">
        <v>8</v>
      </c>
      <c r="Q9" s="14"/>
      <c r="R9" s="10" t="s">
        <v>8</v>
      </c>
      <c r="S9" s="10" t="s">
        <v>8</v>
      </c>
      <c r="T9" s="14"/>
      <c r="U9" s="10" t="s">
        <v>8</v>
      </c>
      <c r="V9" s="15" t="s">
        <v>43</v>
      </c>
      <c r="W9" s="14"/>
      <c r="X9" s="10" t="s">
        <v>8</v>
      </c>
      <c r="Y9" s="3" t="s">
        <v>43</v>
      </c>
      <c r="Z9" s="10" t="s">
        <v>8</v>
      </c>
      <c r="AA9" s="10" t="s">
        <v>8</v>
      </c>
      <c r="AB9" s="23" t="s">
        <v>8</v>
      </c>
    </row>
    <row r="10" spans="1:28" s="5" customFormat="1" ht="52.5" customHeight="1">
      <c r="A10" s="14" t="s">
        <v>27</v>
      </c>
      <c r="B10" s="18" t="s">
        <v>28</v>
      </c>
      <c r="C10" s="19"/>
      <c r="D10" s="19"/>
      <c r="E10" s="14"/>
      <c r="F10" s="3"/>
      <c r="G10" s="3"/>
      <c r="H10" s="3"/>
      <c r="I10" s="13"/>
      <c r="J10" s="3"/>
      <c r="K10" s="3"/>
      <c r="L10" s="3"/>
      <c r="M10" s="3"/>
      <c r="N10" s="3"/>
      <c r="O10" s="3"/>
      <c r="P10" s="3"/>
      <c r="Q10" s="13"/>
      <c r="R10" s="3"/>
      <c r="S10" s="3"/>
      <c r="T10" s="14"/>
      <c r="U10" s="3"/>
      <c r="V10" s="15"/>
      <c r="W10" s="14"/>
      <c r="X10" s="3"/>
      <c r="Y10" s="3"/>
      <c r="Z10" s="3"/>
      <c r="AA10" s="3"/>
      <c r="AB10" s="19"/>
    </row>
    <row r="11" spans="1:28" s="124" customFormat="1" ht="52.5" customHeight="1">
      <c r="A11" s="118">
        <v>1</v>
      </c>
      <c r="B11" s="119" t="s">
        <v>69</v>
      </c>
      <c r="C11" s="120">
        <f>SUM(E11,I11,Q11,T11,W11,AB11)</f>
        <v>89.25</v>
      </c>
      <c r="D11" s="120">
        <f>SUM(E11,I11,Q11,T11,W11)</f>
        <v>84.63</v>
      </c>
      <c r="E11" s="121">
        <f>SUM(F11:H11)</f>
        <v>15.59</v>
      </c>
      <c r="F11" s="107">
        <v>5</v>
      </c>
      <c r="G11" s="107">
        <v>6</v>
      </c>
      <c r="H11" s="107">
        <v>4.59</v>
      </c>
      <c r="I11" s="122">
        <f>SUM(J11:P11)</f>
        <v>27.880000000000003</v>
      </c>
      <c r="J11" s="107">
        <v>4.8</v>
      </c>
      <c r="K11" s="107">
        <v>3.5</v>
      </c>
      <c r="L11" s="107">
        <v>3</v>
      </c>
      <c r="M11" s="107">
        <v>6.58</v>
      </c>
      <c r="N11" s="107">
        <v>4.82</v>
      </c>
      <c r="O11" s="107">
        <v>1</v>
      </c>
      <c r="P11" s="107">
        <v>4.18</v>
      </c>
      <c r="Q11" s="122">
        <f>SUM(R11:S11)</f>
        <v>12.82</v>
      </c>
      <c r="R11" s="107">
        <v>6.48</v>
      </c>
      <c r="S11" s="107">
        <v>6.34</v>
      </c>
      <c r="T11" s="121">
        <f>SUM(U11:V11)</f>
        <v>12.780000000000001</v>
      </c>
      <c r="U11" s="107">
        <v>6.78</v>
      </c>
      <c r="V11" s="123">
        <v>6</v>
      </c>
      <c r="W11" s="121">
        <f>SUM(X11:AA11)</f>
        <v>15.56</v>
      </c>
      <c r="X11" s="107">
        <v>4.73</v>
      </c>
      <c r="Y11" s="107">
        <v>5</v>
      </c>
      <c r="Z11" s="107">
        <v>3.89</v>
      </c>
      <c r="AA11" s="107">
        <v>1.94</v>
      </c>
      <c r="AB11" s="120">
        <v>4.62</v>
      </c>
    </row>
    <row r="12" spans="1:28" s="124" customFormat="1" ht="52.5" customHeight="1">
      <c r="A12" s="118">
        <v>2</v>
      </c>
      <c r="B12" s="119" t="s">
        <v>76</v>
      </c>
      <c r="C12" s="120">
        <f aca="true" t="shared" si="0" ref="C12:C37">SUM(E12,I12,Q12,T12,W12,AB12)</f>
        <v>84.14999999999999</v>
      </c>
      <c r="D12" s="120">
        <f aca="true" t="shared" si="1" ref="D12:D37">SUM(E12,I12,Q12,T12,W12)</f>
        <v>79.74999999999999</v>
      </c>
      <c r="E12" s="121">
        <f aca="true" t="shared" si="2" ref="E12:E37">SUM(F12:H12)</f>
        <v>10.67</v>
      </c>
      <c r="F12" s="107">
        <v>5</v>
      </c>
      <c r="G12" s="107">
        <v>1</v>
      </c>
      <c r="H12" s="107">
        <v>4.67</v>
      </c>
      <c r="I12" s="122">
        <f aca="true" t="shared" si="3" ref="I12:I37">SUM(J12:P12)</f>
        <v>29.409999999999997</v>
      </c>
      <c r="J12" s="107">
        <v>4.75</v>
      </c>
      <c r="K12" s="107">
        <v>4</v>
      </c>
      <c r="L12" s="107">
        <v>4</v>
      </c>
      <c r="M12" s="107">
        <v>6.72</v>
      </c>
      <c r="N12" s="107">
        <v>4.68</v>
      </c>
      <c r="O12" s="107">
        <v>1</v>
      </c>
      <c r="P12" s="107">
        <v>4.26</v>
      </c>
      <c r="Q12" s="122">
        <f aca="true" t="shared" si="4" ref="Q12:Q37">SUM(R12:S12)</f>
        <v>12.57</v>
      </c>
      <c r="R12" s="107">
        <v>6.42</v>
      </c>
      <c r="S12" s="107">
        <v>6.15</v>
      </c>
      <c r="T12" s="121">
        <f aca="true" t="shared" si="5" ref="T12:T37">SUM(U12:V12)</f>
        <v>11.61</v>
      </c>
      <c r="U12" s="107">
        <v>6.61</v>
      </c>
      <c r="V12" s="123">
        <v>5</v>
      </c>
      <c r="W12" s="121">
        <f aca="true" t="shared" si="6" ref="W12:W37">SUM(X12:AA12)</f>
        <v>15.489999999999998</v>
      </c>
      <c r="X12" s="107">
        <v>4.79</v>
      </c>
      <c r="Y12" s="107">
        <v>5</v>
      </c>
      <c r="Z12" s="107">
        <v>3.75</v>
      </c>
      <c r="AA12" s="107">
        <v>1.95</v>
      </c>
      <c r="AB12" s="120">
        <v>4.4</v>
      </c>
    </row>
    <row r="13" spans="1:28" s="124" customFormat="1" ht="52.5" customHeight="1">
      <c r="A13" s="118">
        <v>3</v>
      </c>
      <c r="B13" s="119" t="s">
        <v>72</v>
      </c>
      <c r="C13" s="120">
        <f t="shared" si="0"/>
        <v>82.88000000000001</v>
      </c>
      <c r="D13" s="120">
        <f t="shared" si="1"/>
        <v>78.26</v>
      </c>
      <c r="E13" s="121">
        <f t="shared" si="2"/>
        <v>13.309999999999999</v>
      </c>
      <c r="F13" s="107">
        <v>5</v>
      </c>
      <c r="G13" s="107">
        <v>4</v>
      </c>
      <c r="H13" s="107">
        <v>4.31</v>
      </c>
      <c r="I13" s="122">
        <f t="shared" si="3"/>
        <v>28.03</v>
      </c>
      <c r="J13" s="107">
        <v>4.89</v>
      </c>
      <c r="K13" s="107">
        <v>3</v>
      </c>
      <c r="L13" s="107">
        <v>4</v>
      </c>
      <c r="M13" s="107">
        <v>6.19</v>
      </c>
      <c r="N13" s="107">
        <v>4.86</v>
      </c>
      <c r="O13" s="107">
        <v>1</v>
      </c>
      <c r="P13" s="107">
        <v>4.09</v>
      </c>
      <c r="Q13" s="122">
        <f t="shared" si="4"/>
        <v>11.260000000000002</v>
      </c>
      <c r="R13" s="107">
        <v>6.65</v>
      </c>
      <c r="S13" s="107">
        <v>4.61</v>
      </c>
      <c r="T13" s="121">
        <f t="shared" si="5"/>
        <v>11.83</v>
      </c>
      <c r="U13" s="107">
        <v>6.83</v>
      </c>
      <c r="V13" s="123">
        <v>5</v>
      </c>
      <c r="W13" s="121">
        <f t="shared" si="6"/>
        <v>13.83</v>
      </c>
      <c r="X13" s="107">
        <v>4.92</v>
      </c>
      <c r="Y13" s="107">
        <v>3</v>
      </c>
      <c r="Z13" s="107">
        <v>3.97</v>
      </c>
      <c r="AA13" s="107">
        <v>1.94</v>
      </c>
      <c r="AB13" s="120">
        <v>4.62</v>
      </c>
    </row>
    <row r="14" spans="1:28" s="124" customFormat="1" ht="52.5" customHeight="1">
      <c r="A14" s="118">
        <v>4</v>
      </c>
      <c r="B14" s="119" t="s">
        <v>73</v>
      </c>
      <c r="C14" s="120">
        <f t="shared" si="0"/>
        <v>86.6</v>
      </c>
      <c r="D14" s="120">
        <f t="shared" si="1"/>
        <v>82.38</v>
      </c>
      <c r="E14" s="121">
        <f t="shared" si="2"/>
        <v>12.74</v>
      </c>
      <c r="F14" s="107">
        <v>5</v>
      </c>
      <c r="G14" s="107">
        <v>3</v>
      </c>
      <c r="H14" s="107">
        <v>4.74</v>
      </c>
      <c r="I14" s="122">
        <f t="shared" si="3"/>
        <v>28.9</v>
      </c>
      <c r="J14" s="107">
        <v>4.66</v>
      </c>
      <c r="K14" s="107">
        <v>4</v>
      </c>
      <c r="L14" s="107">
        <v>4</v>
      </c>
      <c r="M14" s="107">
        <v>6.3</v>
      </c>
      <c r="N14" s="107">
        <v>4.83</v>
      </c>
      <c r="O14" s="107">
        <v>1</v>
      </c>
      <c r="P14" s="107">
        <v>4.11</v>
      </c>
      <c r="Q14" s="122">
        <f t="shared" si="4"/>
        <v>12.34</v>
      </c>
      <c r="R14" s="107">
        <v>6.52</v>
      </c>
      <c r="S14" s="107">
        <v>5.82</v>
      </c>
      <c r="T14" s="121">
        <f t="shared" si="5"/>
        <v>12.8</v>
      </c>
      <c r="U14" s="107">
        <v>6.8</v>
      </c>
      <c r="V14" s="123">
        <v>6</v>
      </c>
      <c r="W14" s="121">
        <f t="shared" si="6"/>
        <v>15.599999999999998</v>
      </c>
      <c r="X14" s="107">
        <v>4.81</v>
      </c>
      <c r="Y14" s="107">
        <v>5</v>
      </c>
      <c r="Z14" s="107">
        <v>3.85</v>
      </c>
      <c r="AA14" s="107">
        <v>1.94</v>
      </c>
      <c r="AB14" s="120">
        <v>4.22</v>
      </c>
    </row>
    <row r="15" spans="1:28" s="124" customFormat="1" ht="52.5" customHeight="1">
      <c r="A15" s="118">
        <v>5</v>
      </c>
      <c r="B15" s="119" t="s">
        <v>74</v>
      </c>
      <c r="C15" s="120">
        <f t="shared" si="0"/>
        <v>78.22999999999999</v>
      </c>
      <c r="D15" s="120">
        <f t="shared" si="1"/>
        <v>74.88999999999999</v>
      </c>
      <c r="E15" s="121">
        <f t="shared" si="2"/>
        <v>10.7</v>
      </c>
      <c r="F15" s="107">
        <v>5</v>
      </c>
      <c r="G15" s="107">
        <v>1</v>
      </c>
      <c r="H15" s="107">
        <v>4.7</v>
      </c>
      <c r="I15" s="122">
        <f t="shared" si="3"/>
        <v>25.43</v>
      </c>
      <c r="J15" s="107">
        <v>4.86</v>
      </c>
      <c r="K15" s="107">
        <v>4.5</v>
      </c>
      <c r="L15" s="107">
        <v>4.5</v>
      </c>
      <c r="M15" s="107">
        <v>4.49</v>
      </c>
      <c r="N15" s="107">
        <v>3.34</v>
      </c>
      <c r="O15" s="107">
        <v>1</v>
      </c>
      <c r="P15" s="107">
        <v>2.74</v>
      </c>
      <c r="Q15" s="122">
        <f t="shared" si="4"/>
        <v>8.91</v>
      </c>
      <c r="R15" s="107">
        <v>6.66</v>
      </c>
      <c r="S15" s="107">
        <v>2.25</v>
      </c>
      <c r="T15" s="121">
        <f t="shared" si="5"/>
        <v>13.89</v>
      </c>
      <c r="U15" s="107">
        <v>6.89</v>
      </c>
      <c r="V15" s="123">
        <v>7</v>
      </c>
      <c r="W15" s="121">
        <f t="shared" si="6"/>
        <v>15.96</v>
      </c>
      <c r="X15" s="107">
        <v>4.96</v>
      </c>
      <c r="Y15" s="107">
        <v>5</v>
      </c>
      <c r="Z15" s="107">
        <v>4</v>
      </c>
      <c r="AA15" s="107">
        <v>2</v>
      </c>
      <c r="AB15" s="120">
        <v>3.34</v>
      </c>
    </row>
    <row r="16" spans="1:28" s="124" customFormat="1" ht="52.5" customHeight="1">
      <c r="A16" s="118">
        <v>6</v>
      </c>
      <c r="B16" s="119" t="s">
        <v>75</v>
      </c>
      <c r="C16" s="120">
        <f t="shared" si="0"/>
        <v>86.83</v>
      </c>
      <c r="D16" s="120">
        <f t="shared" si="1"/>
        <v>82</v>
      </c>
      <c r="E16" s="121">
        <f t="shared" si="2"/>
        <v>13.74</v>
      </c>
      <c r="F16" s="107">
        <v>5</v>
      </c>
      <c r="G16" s="107">
        <v>4</v>
      </c>
      <c r="H16" s="107">
        <v>4.74</v>
      </c>
      <c r="I16" s="122">
        <f t="shared" si="3"/>
        <v>28.43</v>
      </c>
      <c r="J16" s="107">
        <v>4.96</v>
      </c>
      <c r="K16" s="107">
        <v>4.5</v>
      </c>
      <c r="L16" s="107">
        <v>4</v>
      </c>
      <c r="M16" s="107">
        <v>4.66</v>
      </c>
      <c r="N16" s="107">
        <v>4.96</v>
      </c>
      <c r="O16" s="107">
        <v>1</v>
      </c>
      <c r="P16" s="107">
        <v>4.35</v>
      </c>
      <c r="Q16" s="122">
        <f t="shared" si="4"/>
        <v>11.16</v>
      </c>
      <c r="R16" s="107">
        <v>6.85</v>
      </c>
      <c r="S16" s="107">
        <v>4.31</v>
      </c>
      <c r="T16" s="121">
        <f t="shared" si="5"/>
        <v>12.79</v>
      </c>
      <c r="U16" s="107">
        <v>6.79</v>
      </c>
      <c r="V16" s="123">
        <v>6</v>
      </c>
      <c r="W16" s="121">
        <f t="shared" si="6"/>
        <v>15.880000000000003</v>
      </c>
      <c r="X16" s="107">
        <v>4.94</v>
      </c>
      <c r="Y16" s="107">
        <v>5</v>
      </c>
      <c r="Z16" s="107">
        <v>3.96</v>
      </c>
      <c r="AA16" s="107">
        <v>1.98</v>
      </c>
      <c r="AB16" s="120">
        <v>4.83</v>
      </c>
    </row>
    <row r="17" spans="1:28" s="124" customFormat="1" ht="52.5" customHeight="1">
      <c r="A17" s="118">
        <v>7</v>
      </c>
      <c r="B17" s="119" t="s">
        <v>77</v>
      </c>
      <c r="C17" s="120">
        <f t="shared" si="0"/>
        <v>91.35</v>
      </c>
      <c r="D17" s="120">
        <f t="shared" si="1"/>
        <v>86.75</v>
      </c>
      <c r="E17" s="121">
        <f t="shared" si="2"/>
        <v>10.969999999999999</v>
      </c>
      <c r="F17" s="107">
        <v>5</v>
      </c>
      <c r="G17" s="107">
        <v>1</v>
      </c>
      <c r="H17" s="107">
        <v>4.97</v>
      </c>
      <c r="I17" s="122">
        <f t="shared" si="3"/>
        <v>32.25</v>
      </c>
      <c r="J17" s="107">
        <v>4.93</v>
      </c>
      <c r="K17" s="107">
        <v>4.5</v>
      </c>
      <c r="L17" s="107">
        <v>4.5</v>
      </c>
      <c r="M17" s="107">
        <v>7.62</v>
      </c>
      <c r="N17" s="107">
        <v>4.93</v>
      </c>
      <c r="O17" s="107">
        <v>1</v>
      </c>
      <c r="P17" s="107">
        <v>4.77</v>
      </c>
      <c r="Q17" s="122">
        <f t="shared" si="4"/>
        <v>13.629999999999999</v>
      </c>
      <c r="R17" s="107">
        <v>6.8</v>
      </c>
      <c r="S17" s="107">
        <v>6.83</v>
      </c>
      <c r="T17" s="121">
        <f t="shared" si="5"/>
        <v>13.95</v>
      </c>
      <c r="U17" s="107">
        <v>6.95</v>
      </c>
      <c r="V17" s="123">
        <v>7</v>
      </c>
      <c r="W17" s="121">
        <f t="shared" si="6"/>
        <v>15.95</v>
      </c>
      <c r="X17" s="107">
        <v>4.97</v>
      </c>
      <c r="Y17" s="107">
        <v>5</v>
      </c>
      <c r="Z17" s="107">
        <v>3.99</v>
      </c>
      <c r="AA17" s="107">
        <v>1.99</v>
      </c>
      <c r="AB17" s="120">
        <v>4.6</v>
      </c>
    </row>
    <row r="18" spans="1:28" s="124" customFormat="1" ht="52.5" customHeight="1">
      <c r="A18" s="118">
        <v>8</v>
      </c>
      <c r="B18" s="119" t="s">
        <v>88</v>
      </c>
      <c r="C18" s="120">
        <f t="shared" si="0"/>
        <v>92.78999999999999</v>
      </c>
      <c r="D18" s="120">
        <f t="shared" si="1"/>
        <v>88.72999999999999</v>
      </c>
      <c r="E18" s="121">
        <f t="shared" si="2"/>
        <v>16.6</v>
      </c>
      <c r="F18" s="107">
        <v>5</v>
      </c>
      <c r="G18" s="107">
        <v>7</v>
      </c>
      <c r="H18" s="107">
        <v>4.6</v>
      </c>
      <c r="I18" s="122">
        <f t="shared" si="3"/>
        <v>30.34</v>
      </c>
      <c r="J18" s="107">
        <v>4.54</v>
      </c>
      <c r="K18" s="107">
        <v>4.5</v>
      </c>
      <c r="L18" s="107">
        <v>5</v>
      </c>
      <c r="M18" s="107">
        <v>6.57</v>
      </c>
      <c r="N18" s="107">
        <v>4.39</v>
      </c>
      <c r="O18" s="107">
        <v>1</v>
      </c>
      <c r="P18" s="107">
        <v>4.34</v>
      </c>
      <c r="Q18" s="122">
        <f t="shared" si="4"/>
        <v>12.83</v>
      </c>
      <c r="R18" s="107">
        <v>6.32</v>
      </c>
      <c r="S18" s="107">
        <v>6.51</v>
      </c>
      <c r="T18" s="121">
        <f t="shared" si="5"/>
        <v>13.41</v>
      </c>
      <c r="U18" s="107">
        <v>6.41</v>
      </c>
      <c r="V18" s="123">
        <v>7</v>
      </c>
      <c r="W18" s="121">
        <f t="shared" si="6"/>
        <v>15.549999999999999</v>
      </c>
      <c r="X18" s="107">
        <v>4.76</v>
      </c>
      <c r="Y18" s="107">
        <v>5</v>
      </c>
      <c r="Z18" s="107">
        <v>3.85</v>
      </c>
      <c r="AA18" s="107">
        <v>1.94</v>
      </c>
      <c r="AB18" s="120">
        <v>4.06</v>
      </c>
    </row>
    <row r="19" spans="1:28" s="124" customFormat="1" ht="52.5" customHeight="1">
      <c r="A19" s="118">
        <v>9</v>
      </c>
      <c r="B19" s="119" t="s">
        <v>78</v>
      </c>
      <c r="C19" s="120">
        <f t="shared" si="0"/>
        <v>90.73000000000002</v>
      </c>
      <c r="D19" s="120">
        <f t="shared" si="1"/>
        <v>86.16000000000001</v>
      </c>
      <c r="E19" s="121">
        <f t="shared" si="2"/>
        <v>14.43</v>
      </c>
      <c r="F19" s="107">
        <v>5</v>
      </c>
      <c r="G19" s="107">
        <v>5</v>
      </c>
      <c r="H19" s="107">
        <v>4.43</v>
      </c>
      <c r="I19" s="122">
        <f t="shared" si="3"/>
        <v>30.27</v>
      </c>
      <c r="J19" s="107">
        <v>4.26</v>
      </c>
      <c r="K19" s="107">
        <v>4.5</v>
      </c>
      <c r="L19" s="107">
        <v>4.5</v>
      </c>
      <c r="M19" s="107">
        <v>6.73</v>
      </c>
      <c r="N19" s="107">
        <v>4.76</v>
      </c>
      <c r="O19" s="107">
        <v>1</v>
      </c>
      <c r="P19" s="107">
        <v>4.52</v>
      </c>
      <c r="Q19" s="122">
        <f t="shared" si="4"/>
        <v>12.64</v>
      </c>
      <c r="R19" s="107">
        <v>6.63</v>
      </c>
      <c r="S19" s="107">
        <v>6.01</v>
      </c>
      <c r="T19" s="121">
        <f t="shared" si="5"/>
        <v>13.370000000000001</v>
      </c>
      <c r="U19" s="107">
        <v>6.37</v>
      </c>
      <c r="V19" s="123">
        <v>7</v>
      </c>
      <c r="W19" s="121">
        <f t="shared" si="6"/>
        <v>15.450000000000001</v>
      </c>
      <c r="X19" s="107">
        <v>4.62</v>
      </c>
      <c r="Y19" s="107">
        <v>5</v>
      </c>
      <c r="Z19" s="107">
        <v>3.84</v>
      </c>
      <c r="AA19" s="107">
        <v>1.99</v>
      </c>
      <c r="AB19" s="120">
        <v>4.57</v>
      </c>
    </row>
    <row r="20" spans="1:28" s="124" customFormat="1" ht="52.5" customHeight="1">
      <c r="A20" s="118">
        <v>10</v>
      </c>
      <c r="B20" s="119" t="s">
        <v>79</v>
      </c>
      <c r="C20" s="120">
        <f t="shared" si="0"/>
        <v>85.95</v>
      </c>
      <c r="D20" s="120">
        <f t="shared" si="1"/>
        <v>81.9</v>
      </c>
      <c r="E20" s="121">
        <f t="shared" si="2"/>
        <v>13.04</v>
      </c>
      <c r="F20" s="107">
        <v>5</v>
      </c>
      <c r="G20" s="107">
        <v>4</v>
      </c>
      <c r="H20" s="107">
        <v>4.04</v>
      </c>
      <c r="I20" s="122">
        <f t="shared" si="3"/>
        <v>29.92</v>
      </c>
      <c r="J20" s="107">
        <v>4.96</v>
      </c>
      <c r="K20" s="107">
        <v>4</v>
      </c>
      <c r="L20" s="107">
        <v>4</v>
      </c>
      <c r="M20" s="107">
        <v>6.98</v>
      </c>
      <c r="N20" s="107">
        <v>4.07</v>
      </c>
      <c r="O20" s="107">
        <v>1</v>
      </c>
      <c r="P20" s="107">
        <v>4.91</v>
      </c>
      <c r="Q20" s="122">
        <f t="shared" si="4"/>
        <v>12.02</v>
      </c>
      <c r="R20" s="107">
        <v>6.88</v>
      </c>
      <c r="S20" s="107">
        <v>5.14</v>
      </c>
      <c r="T20" s="121">
        <f t="shared" si="5"/>
        <v>11.969999999999999</v>
      </c>
      <c r="U20" s="107">
        <v>6.97</v>
      </c>
      <c r="V20" s="123">
        <v>5</v>
      </c>
      <c r="W20" s="121">
        <f t="shared" si="6"/>
        <v>14.95</v>
      </c>
      <c r="X20" s="107">
        <v>4.97</v>
      </c>
      <c r="Y20" s="107">
        <v>4</v>
      </c>
      <c r="Z20" s="107">
        <v>3.98</v>
      </c>
      <c r="AA20" s="107">
        <v>2</v>
      </c>
      <c r="AB20" s="120">
        <v>4.05</v>
      </c>
    </row>
    <row r="21" spans="1:28" s="124" customFormat="1" ht="52.5" customHeight="1">
      <c r="A21" s="118">
        <v>11</v>
      </c>
      <c r="B21" s="119" t="s">
        <v>80</v>
      </c>
      <c r="C21" s="120">
        <f t="shared" si="0"/>
        <v>66.66000000000001</v>
      </c>
      <c r="D21" s="120">
        <f t="shared" si="1"/>
        <v>63.620000000000005</v>
      </c>
      <c r="E21" s="121">
        <f t="shared" si="2"/>
        <v>13.85</v>
      </c>
      <c r="F21" s="107">
        <v>4</v>
      </c>
      <c r="G21" s="107">
        <v>6</v>
      </c>
      <c r="H21" s="107">
        <v>3.85</v>
      </c>
      <c r="I21" s="122">
        <f t="shared" si="3"/>
        <v>16.97</v>
      </c>
      <c r="J21" s="107">
        <v>4.27</v>
      </c>
      <c r="K21" s="107">
        <v>1</v>
      </c>
      <c r="L21" s="107">
        <v>0</v>
      </c>
      <c r="M21" s="107">
        <v>4.12</v>
      </c>
      <c r="N21" s="107">
        <v>4.74</v>
      </c>
      <c r="O21" s="107">
        <v>0</v>
      </c>
      <c r="P21" s="107">
        <v>2.84</v>
      </c>
      <c r="Q21" s="122">
        <f t="shared" si="4"/>
        <v>12.92</v>
      </c>
      <c r="R21" s="107">
        <v>6.32</v>
      </c>
      <c r="S21" s="107">
        <v>6.6</v>
      </c>
      <c r="T21" s="121">
        <f t="shared" si="5"/>
        <v>10.3</v>
      </c>
      <c r="U21" s="107">
        <v>6.3</v>
      </c>
      <c r="V21" s="123">
        <v>4</v>
      </c>
      <c r="W21" s="121">
        <f t="shared" si="6"/>
        <v>9.58</v>
      </c>
      <c r="X21" s="107">
        <v>4.33</v>
      </c>
      <c r="Y21" s="107">
        <v>0</v>
      </c>
      <c r="Z21" s="107">
        <v>3.48</v>
      </c>
      <c r="AA21" s="107">
        <v>1.77</v>
      </c>
      <c r="AB21" s="120">
        <v>3.04</v>
      </c>
    </row>
    <row r="22" spans="1:28" s="124" customFormat="1" ht="52.5" customHeight="1">
      <c r="A22" s="118">
        <v>12</v>
      </c>
      <c r="B22" s="119" t="s">
        <v>81</v>
      </c>
      <c r="C22" s="120">
        <f t="shared" si="0"/>
        <v>90.69</v>
      </c>
      <c r="D22" s="120">
        <f t="shared" si="1"/>
        <v>86.42999999999999</v>
      </c>
      <c r="E22" s="121">
        <f t="shared" si="2"/>
        <v>16.56</v>
      </c>
      <c r="F22" s="107">
        <v>5</v>
      </c>
      <c r="G22" s="107">
        <v>7</v>
      </c>
      <c r="H22" s="107">
        <v>4.56</v>
      </c>
      <c r="I22" s="122">
        <f t="shared" si="3"/>
        <v>29.639999999999997</v>
      </c>
      <c r="J22" s="107">
        <v>4.86</v>
      </c>
      <c r="K22" s="107">
        <v>4</v>
      </c>
      <c r="L22" s="107">
        <v>4</v>
      </c>
      <c r="M22" s="107">
        <v>6.68</v>
      </c>
      <c r="N22" s="107">
        <v>4.83</v>
      </c>
      <c r="O22" s="107">
        <v>1</v>
      </c>
      <c r="P22" s="107">
        <v>4.27</v>
      </c>
      <c r="Q22" s="122">
        <f t="shared" si="4"/>
        <v>12.91</v>
      </c>
      <c r="R22" s="107">
        <v>6.43</v>
      </c>
      <c r="S22" s="107">
        <v>6.48</v>
      </c>
      <c r="T22" s="121">
        <f t="shared" si="5"/>
        <v>11.77</v>
      </c>
      <c r="U22" s="107">
        <v>6.77</v>
      </c>
      <c r="V22" s="123">
        <v>5</v>
      </c>
      <c r="W22" s="121">
        <f t="shared" si="6"/>
        <v>15.549999999999999</v>
      </c>
      <c r="X22" s="107">
        <v>4.77</v>
      </c>
      <c r="Y22" s="107">
        <v>5</v>
      </c>
      <c r="Z22" s="107">
        <v>3.84</v>
      </c>
      <c r="AA22" s="107">
        <v>1.94</v>
      </c>
      <c r="AB22" s="120">
        <v>4.26</v>
      </c>
    </row>
    <row r="23" spans="1:28" s="124" customFormat="1" ht="52.5" customHeight="1">
      <c r="A23" s="118">
        <v>13</v>
      </c>
      <c r="B23" s="119" t="s">
        <v>82</v>
      </c>
      <c r="C23" s="120">
        <f t="shared" si="0"/>
        <v>87.11</v>
      </c>
      <c r="D23" s="120">
        <f t="shared" si="1"/>
        <v>82.92</v>
      </c>
      <c r="E23" s="121">
        <f t="shared" si="2"/>
        <v>13.54</v>
      </c>
      <c r="F23" s="107">
        <v>5</v>
      </c>
      <c r="G23" s="107">
        <v>4</v>
      </c>
      <c r="H23" s="107">
        <v>4.54</v>
      </c>
      <c r="I23" s="122">
        <f t="shared" si="3"/>
        <v>29.36</v>
      </c>
      <c r="J23" s="107">
        <v>4.76</v>
      </c>
      <c r="K23" s="107">
        <v>4</v>
      </c>
      <c r="L23" s="107">
        <v>4</v>
      </c>
      <c r="M23" s="107">
        <v>6.54</v>
      </c>
      <c r="N23" s="107">
        <v>4.71</v>
      </c>
      <c r="O23" s="107">
        <v>1</v>
      </c>
      <c r="P23" s="107">
        <v>4.35</v>
      </c>
      <c r="Q23" s="122">
        <f t="shared" si="4"/>
        <v>12.600000000000001</v>
      </c>
      <c r="R23" s="107">
        <v>6.49</v>
      </c>
      <c r="S23" s="107">
        <v>6.11</v>
      </c>
      <c r="T23" s="121">
        <f t="shared" si="5"/>
        <v>11.809999999999999</v>
      </c>
      <c r="U23" s="107">
        <v>6.81</v>
      </c>
      <c r="V23" s="123">
        <v>5</v>
      </c>
      <c r="W23" s="121">
        <f t="shared" si="6"/>
        <v>15.61</v>
      </c>
      <c r="X23" s="107">
        <v>4.73</v>
      </c>
      <c r="Y23" s="107">
        <v>5</v>
      </c>
      <c r="Z23" s="107">
        <v>3.94</v>
      </c>
      <c r="AA23" s="107">
        <v>1.94</v>
      </c>
      <c r="AB23" s="120">
        <v>4.19</v>
      </c>
    </row>
    <row r="24" spans="1:28" s="124" customFormat="1" ht="52.5" customHeight="1">
      <c r="A24" s="118">
        <v>14</v>
      </c>
      <c r="B24" s="119" t="s">
        <v>83</v>
      </c>
      <c r="C24" s="120">
        <f t="shared" si="0"/>
        <v>86.22000000000001</v>
      </c>
      <c r="D24" s="120">
        <f t="shared" si="1"/>
        <v>81.57000000000001</v>
      </c>
      <c r="E24" s="121">
        <f t="shared" si="2"/>
        <v>11.690000000000001</v>
      </c>
      <c r="F24" s="107">
        <v>5</v>
      </c>
      <c r="G24" s="107">
        <v>2</v>
      </c>
      <c r="H24" s="107">
        <v>4.69</v>
      </c>
      <c r="I24" s="122">
        <f t="shared" si="3"/>
        <v>28.590000000000003</v>
      </c>
      <c r="J24" s="107">
        <v>4.83</v>
      </c>
      <c r="K24" s="107">
        <v>3.5</v>
      </c>
      <c r="L24" s="107">
        <v>3</v>
      </c>
      <c r="M24" s="107">
        <v>6.98</v>
      </c>
      <c r="N24" s="107">
        <v>4.8</v>
      </c>
      <c r="O24" s="107">
        <v>1</v>
      </c>
      <c r="P24" s="107">
        <v>4.48</v>
      </c>
      <c r="Q24" s="122">
        <f t="shared" si="4"/>
        <v>12.99</v>
      </c>
      <c r="R24" s="107">
        <v>6.48</v>
      </c>
      <c r="S24" s="107">
        <v>6.51</v>
      </c>
      <c r="T24" s="121">
        <f t="shared" si="5"/>
        <v>12.71</v>
      </c>
      <c r="U24" s="107">
        <v>6.71</v>
      </c>
      <c r="V24" s="123">
        <v>6</v>
      </c>
      <c r="W24" s="121">
        <f t="shared" si="6"/>
        <v>15.59</v>
      </c>
      <c r="X24" s="107">
        <v>4.78</v>
      </c>
      <c r="Y24" s="107">
        <v>5</v>
      </c>
      <c r="Z24" s="107">
        <v>3.88</v>
      </c>
      <c r="AA24" s="107">
        <v>1.93</v>
      </c>
      <c r="AB24" s="120">
        <v>4.65</v>
      </c>
    </row>
    <row r="25" spans="1:28" s="124" customFormat="1" ht="52.5" customHeight="1">
      <c r="A25" s="118">
        <v>15</v>
      </c>
      <c r="B25" s="119" t="s">
        <v>84</v>
      </c>
      <c r="C25" s="120">
        <f t="shared" si="0"/>
        <v>87.87</v>
      </c>
      <c r="D25" s="120">
        <f t="shared" si="1"/>
        <v>85.18</v>
      </c>
      <c r="E25" s="121">
        <f t="shared" si="2"/>
        <v>10.940000000000001</v>
      </c>
      <c r="F25" s="107">
        <v>5</v>
      </c>
      <c r="G25" s="107">
        <v>1</v>
      </c>
      <c r="H25" s="107">
        <v>4.94</v>
      </c>
      <c r="I25" s="122">
        <f t="shared" si="3"/>
        <v>31.840000000000003</v>
      </c>
      <c r="J25" s="107">
        <v>4.94</v>
      </c>
      <c r="K25" s="107">
        <v>4</v>
      </c>
      <c r="L25" s="107">
        <v>4.5</v>
      </c>
      <c r="M25" s="107">
        <v>7.63</v>
      </c>
      <c r="N25" s="107">
        <v>4.92</v>
      </c>
      <c r="O25" s="107">
        <v>1</v>
      </c>
      <c r="P25" s="107">
        <v>4.85</v>
      </c>
      <c r="Q25" s="122">
        <f t="shared" si="4"/>
        <v>13.57</v>
      </c>
      <c r="R25" s="107">
        <v>6.85</v>
      </c>
      <c r="S25" s="107">
        <v>6.72</v>
      </c>
      <c r="T25" s="121">
        <f t="shared" si="5"/>
        <v>12.940000000000001</v>
      </c>
      <c r="U25" s="107">
        <v>6.94</v>
      </c>
      <c r="V25" s="123">
        <v>6</v>
      </c>
      <c r="W25" s="121">
        <f t="shared" si="6"/>
        <v>15.890000000000002</v>
      </c>
      <c r="X25" s="107">
        <v>4.94</v>
      </c>
      <c r="Y25" s="107">
        <v>5</v>
      </c>
      <c r="Z25" s="107">
        <v>3.97</v>
      </c>
      <c r="AA25" s="107">
        <v>1.98</v>
      </c>
      <c r="AB25" s="120">
        <v>2.69</v>
      </c>
    </row>
    <row r="26" spans="1:28" s="124" customFormat="1" ht="52.5" customHeight="1">
      <c r="A26" s="118">
        <v>16</v>
      </c>
      <c r="B26" s="119" t="s">
        <v>85</v>
      </c>
      <c r="C26" s="120">
        <f t="shared" si="0"/>
        <v>89.43</v>
      </c>
      <c r="D26" s="120">
        <f t="shared" si="1"/>
        <v>84.84</v>
      </c>
      <c r="E26" s="121">
        <f t="shared" si="2"/>
        <v>15.49</v>
      </c>
      <c r="F26" s="107">
        <v>5</v>
      </c>
      <c r="G26" s="107">
        <v>6</v>
      </c>
      <c r="H26" s="107">
        <v>4.49</v>
      </c>
      <c r="I26" s="122">
        <f t="shared" si="3"/>
        <v>29.509999999999998</v>
      </c>
      <c r="J26" s="107">
        <v>4.7</v>
      </c>
      <c r="K26" s="107">
        <v>4</v>
      </c>
      <c r="L26" s="107">
        <v>4</v>
      </c>
      <c r="M26" s="107">
        <v>6.55</v>
      </c>
      <c r="N26" s="107">
        <v>4.88</v>
      </c>
      <c r="O26" s="107">
        <v>1</v>
      </c>
      <c r="P26" s="107">
        <v>4.38</v>
      </c>
      <c r="Q26" s="122">
        <f t="shared" si="4"/>
        <v>13.29</v>
      </c>
      <c r="R26" s="107">
        <v>6.68</v>
      </c>
      <c r="S26" s="107">
        <v>6.61</v>
      </c>
      <c r="T26" s="121">
        <f t="shared" si="5"/>
        <v>11.83</v>
      </c>
      <c r="U26" s="107">
        <v>6.83</v>
      </c>
      <c r="V26" s="123">
        <v>5</v>
      </c>
      <c r="W26" s="121">
        <f t="shared" si="6"/>
        <v>14.72</v>
      </c>
      <c r="X26" s="107">
        <v>4.8</v>
      </c>
      <c r="Y26" s="107">
        <v>4</v>
      </c>
      <c r="Z26" s="107">
        <v>3.93</v>
      </c>
      <c r="AA26" s="107">
        <v>1.99</v>
      </c>
      <c r="AB26" s="120">
        <v>4.59</v>
      </c>
    </row>
    <row r="27" spans="1:28" s="124" customFormat="1" ht="52.5" customHeight="1">
      <c r="A27" s="118">
        <v>17</v>
      </c>
      <c r="B27" s="119" t="s">
        <v>87</v>
      </c>
      <c r="C27" s="120">
        <f t="shared" si="0"/>
        <v>84.51</v>
      </c>
      <c r="D27" s="120">
        <f t="shared" si="1"/>
        <v>80.62</v>
      </c>
      <c r="E27" s="121">
        <f t="shared" si="2"/>
        <v>10.8</v>
      </c>
      <c r="F27" s="107">
        <v>5</v>
      </c>
      <c r="G27" s="107">
        <v>1</v>
      </c>
      <c r="H27" s="107">
        <v>4.8</v>
      </c>
      <c r="I27" s="122">
        <f t="shared" si="3"/>
        <v>29.54</v>
      </c>
      <c r="J27" s="107">
        <v>4.91</v>
      </c>
      <c r="K27" s="107">
        <v>4.5</v>
      </c>
      <c r="L27" s="107">
        <v>4</v>
      </c>
      <c r="M27" s="107">
        <v>6.7</v>
      </c>
      <c r="N27" s="107">
        <v>4.84</v>
      </c>
      <c r="O27" s="107">
        <v>0</v>
      </c>
      <c r="P27" s="107">
        <v>4.59</v>
      </c>
      <c r="Q27" s="122">
        <f t="shared" si="4"/>
        <v>12.96</v>
      </c>
      <c r="R27" s="107">
        <v>6.33</v>
      </c>
      <c r="S27" s="107">
        <v>6.63</v>
      </c>
      <c r="T27" s="121">
        <f t="shared" si="5"/>
        <v>11.58</v>
      </c>
      <c r="U27" s="107">
        <v>6.58</v>
      </c>
      <c r="V27" s="123">
        <v>5</v>
      </c>
      <c r="W27" s="121">
        <f t="shared" si="6"/>
        <v>15.74</v>
      </c>
      <c r="X27" s="107">
        <v>4.86</v>
      </c>
      <c r="Y27" s="107">
        <v>5</v>
      </c>
      <c r="Z27" s="107">
        <v>3.9</v>
      </c>
      <c r="AA27" s="107">
        <v>1.98</v>
      </c>
      <c r="AB27" s="120">
        <v>3.89</v>
      </c>
    </row>
    <row r="28" spans="1:28" s="124" customFormat="1" ht="52.5" customHeight="1">
      <c r="A28" s="118">
        <v>18</v>
      </c>
      <c r="B28" s="119" t="s">
        <v>86</v>
      </c>
      <c r="C28" s="120">
        <f t="shared" si="0"/>
        <v>84.35</v>
      </c>
      <c r="D28" s="120">
        <f t="shared" si="1"/>
        <v>80.53</v>
      </c>
      <c r="E28" s="121">
        <f t="shared" si="2"/>
        <v>13.27</v>
      </c>
      <c r="F28" s="107">
        <v>5</v>
      </c>
      <c r="G28" s="107">
        <v>4</v>
      </c>
      <c r="H28" s="107">
        <v>4.27</v>
      </c>
      <c r="I28" s="122">
        <f t="shared" si="3"/>
        <v>26.96</v>
      </c>
      <c r="J28" s="107">
        <v>4.89</v>
      </c>
      <c r="K28" s="107">
        <v>3.5</v>
      </c>
      <c r="L28" s="107">
        <v>3</v>
      </c>
      <c r="M28" s="107">
        <v>6.75</v>
      </c>
      <c r="N28" s="107">
        <v>4.69</v>
      </c>
      <c r="O28" s="107">
        <v>0</v>
      </c>
      <c r="P28" s="107">
        <v>4.13</v>
      </c>
      <c r="Q28" s="122">
        <f t="shared" si="4"/>
        <v>13.67</v>
      </c>
      <c r="R28" s="107">
        <v>6.85</v>
      </c>
      <c r="S28" s="107">
        <v>6.82</v>
      </c>
      <c r="T28" s="121">
        <f t="shared" si="5"/>
        <v>12.879999999999999</v>
      </c>
      <c r="U28" s="107">
        <v>6.88</v>
      </c>
      <c r="V28" s="123">
        <v>6</v>
      </c>
      <c r="W28" s="121">
        <f t="shared" si="6"/>
        <v>13.75</v>
      </c>
      <c r="X28" s="107">
        <v>4.84</v>
      </c>
      <c r="Y28" s="107">
        <v>3</v>
      </c>
      <c r="Z28" s="107">
        <v>3.91</v>
      </c>
      <c r="AA28" s="107">
        <v>2</v>
      </c>
      <c r="AB28" s="120">
        <v>3.82</v>
      </c>
    </row>
    <row r="29" spans="1:28" s="124" customFormat="1" ht="52.5" customHeight="1">
      <c r="A29" s="118">
        <v>19</v>
      </c>
      <c r="B29" s="119" t="s">
        <v>89</v>
      </c>
      <c r="C29" s="120">
        <f t="shared" si="0"/>
        <v>78.78</v>
      </c>
      <c r="D29" s="120">
        <f t="shared" si="1"/>
        <v>75.36</v>
      </c>
      <c r="E29" s="121">
        <f t="shared" si="2"/>
        <v>12.61</v>
      </c>
      <c r="F29" s="107">
        <v>5</v>
      </c>
      <c r="G29" s="107">
        <v>3</v>
      </c>
      <c r="H29" s="107">
        <v>4.61</v>
      </c>
      <c r="I29" s="122">
        <f t="shared" si="3"/>
        <v>26.66</v>
      </c>
      <c r="J29" s="107">
        <v>4.65</v>
      </c>
      <c r="K29" s="107">
        <v>4.5</v>
      </c>
      <c r="L29" s="107">
        <v>4.5</v>
      </c>
      <c r="M29" s="107">
        <v>3.33</v>
      </c>
      <c r="N29" s="107">
        <v>4.31</v>
      </c>
      <c r="O29" s="107">
        <v>1</v>
      </c>
      <c r="P29" s="107">
        <v>4.37</v>
      </c>
      <c r="Q29" s="122">
        <f t="shared" si="4"/>
        <v>9.370000000000001</v>
      </c>
      <c r="R29" s="107">
        <v>6.49</v>
      </c>
      <c r="S29" s="107">
        <v>2.88</v>
      </c>
      <c r="T29" s="121">
        <f t="shared" si="5"/>
        <v>11.6</v>
      </c>
      <c r="U29" s="107">
        <v>6.6</v>
      </c>
      <c r="V29" s="123">
        <v>5</v>
      </c>
      <c r="W29" s="121">
        <f t="shared" si="6"/>
        <v>15.120000000000001</v>
      </c>
      <c r="X29" s="107">
        <v>4.48</v>
      </c>
      <c r="Y29" s="107">
        <v>5</v>
      </c>
      <c r="Z29" s="107">
        <v>3.74</v>
      </c>
      <c r="AA29" s="107">
        <v>1.9</v>
      </c>
      <c r="AB29" s="120">
        <v>3.42</v>
      </c>
    </row>
    <row r="30" spans="1:28" s="124" customFormat="1" ht="52.5" customHeight="1">
      <c r="A30" s="118">
        <v>20</v>
      </c>
      <c r="B30" s="119" t="s">
        <v>90</v>
      </c>
      <c r="C30" s="120">
        <f t="shared" si="0"/>
        <v>83.67000000000002</v>
      </c>
      <c r="D30" s="120">
        <f t="shared" si="1"/>
        <v>79.05000000000001</v>
      </c>
      <c r="E30" s="121">
        <f t="shared" si="2"/>
        <v>9.64</v>
      </c>
      <c r="F30" s="107">
        <v>4</v>
      </c>
      <c r="G30" s="107">
        <v>1</v>
      </c>
      <c r="H30" s="107">
        <v>4.64</v>
      </c>
      <c r="I30" s="122">
        <f t="shared" si="3"/>
        <v>29.049999999999997</v>
      </c>
      <c r="J30" s="107">
        <v>4.86</v>
      </c>
      <c r="K30" s="107">
        <v>4</v>
      </c>
      <c r="L30" s="107">
        <v>4</v>
      </c>
      <c r="M30" s="107">
        <v>6.76</v>
      </c>
      <c r="N30" s="107">
        <v>4.86</v>
      </c>
      <c r="O30" s="107">
        <v>0</v>
      </c>
      <c r="P30" s="107">
        <v>4.57</v>
      </c>
      <c r="Q30" s="122">
        <f t="shared" si="4"/>
        <v>12.57</v>
      </c>
      <c r="R30" s="107">
        <v>6.73</v>
      </c>
      <c r="S30" s="107">
        <v>5.84</v>
      </c>
      <c r="T30" s="121">
        <f t="shared" si="5"/>
        <v>11.91</v>
      </c>
      <c r="U30" s="107">
        <v>6.91</v>
      </c>
      <c r="V30" s="123">
        <v>5</v>
      </c>
      <c r="W30" s="121">
        <f t="shared" si="6"/>
        <v>15.880000000000003</v>
      </c>
      <c r="X30" s="107">
        <v>4.94</v>
      </c>
      <c r="Y30" s="107">
        <v>5</v>
      </c>
      <c r="Z30" s="107">
        <v>3.98</v>
      </c>
      <c r="AA30" s="107">
        <v>1.96</v>
      </c>
      <c r="AB30" s="120">
        <v>4.62</v>
      </c>
    </row>
    <row r="31" spans="1:28" s="124" customFormat="1" ht="52.5" customHeight="1">
      <c r="A31" s="118">
        <v>21</v>
      </c>
      <c r="B31" s="119" t="s">
        <v>91</v>
      </c>
      <c r="C31" s="120">
        <f t="shared" si="0"/>
        <v>88.68999999999998</v>
      </c>
      <c r="D31" s="120">
        <f t="shared" si="1"/>
        <v>84.97999999999999</v>
      </c>
      <c r="E31" s="121">
        <f t="shared" si="2"/>
        <v>12.48</v>
      </c>
      <c r="F31" s="107">
        <v>5</v>
      </c>
      <c r="G31" s="107">
        <v>3</v>
      </c>
      <c r="H31" s="107">
        <v>4.48</v>
      </c>
      <c r="I31" s="122">
        <f t="shared" si="3"/>
        <v>31.069999999999997</v>
      </c>
      <c r="J31" s="107">
        <v>4.76</v>
      </c>
      <c r="K31" s="107">
        <v>5</v>
      </c>
      <c r="L31" s="107">
        <v>4.5</v>
      </c>
      <c r="M31" s="107">
        <v>6.64</v>
      </c>
      <c r="N31" s="107">
        <v>4.79</v>
      </c>
      <c r="O31" s="107">
        <v>1</v>
      </c>
      <c r="P31" s="107">
        <v>4.38</v>
      </c>
      <c r="Q31" s="122">
        <f t="shared" si="4"/>
        <v>12.940000000000001</v>
      </c>
      <c r="R31" s="107">
        <v>6.2</v>
      </c>
      <c r="S31" s="107">
        <v>6.74</v>
      </c>
      <c r="T31" s="121">
        <f t="shared" si="5"/>
        <v>12.85</v>
      </c>
      <c r="U31" s="107">
        <v>6.85</v>
      </c>
      <c r="V31" s="123">
        <v>6</v>
      </c>
      <c r="W31" s="121">
        <f t="shared" si="6"/>
        <v>15.640000000000002</v>
      </c>
      <c r="X31" s="107">
        <v>4.78</v>
      </c>
      <c r="Y31" s="107">
        <v>5</v>
      </c>
      <c r="Z31" s="107">
        <v>3.89</v>
      </c>
      <c r="AA31" s="107">
        <v>1.97</v>
      </c>
      <c r="AB31" s="120">
        <v>3.71</v>
      </c>
    </row>
    <row r="32" spans="1:28" s="124" customFormat="1" ht="52.5" customHeight="1">
      <c r="A32" s="118">
        <v>22</v>
      </c>
      <c r="B32" s="119" t="s">
        <v>92</v>
      </c>
      <c r="C32" s="120">
        <f t="shared" si="0"/>
        <v>83.32000000000001</v>
      </c>
      <c r="D32" s="120">
        <f t="shared" si="1"/>
        <v>79.24000000000001</v>
      </c>
      <c r="E32" s="121">
        <f t="shared" si="2"/>
        <v>12.190000000000001</v>
      </c>
      <c r="F32" s="107">
        <v>5</v>
      </c>
      <c r="G32" s="107">
        <v>3</v>
      </c>
      <c r="H32" s="107">
        <v>4.19</v>
      </c>
      <c r="I32" s="122">
        <f t="shared" si="3"/>
        <v>28.580000000000002</v>
      </c>
      <c r="J32" s="107">
        <v>4.4</v>
      </c>
      <c r="K32" s="107">
        <v>4.5</v>
      </c>
      <c r="L32" s="107">
        <v>4.5</v>
      </c>
      <c r="M32" s="107">
        <v>5.95</v>
      </c>
      <c r="N32" s="107">
        <v>4.14</v>
      </c>
      <c r="O32" s="107">
        <v>1</v>
      </c>
      <c r="P32" s="107">
        <v>4.09</v>
      </c>
      <c r="Q32" s="122">
        <f t="shared" si="4"/>
        <v>12.04</v>
      </c>
      <c r="R32" s="107">
        <v>6.17</v>
      </c>
      <c r="S32" s="107">
        <v>5.87</v>
      </c>
      <c r="T32" s="121">
        <f t="shared" si="5"/>
        <v>11.39</v>
      </c>
      <c r="U32" s="107">
        <v>6.39</v>
      </c>
      <c r="V32" s="123">
        <v>5</v>
      </c>
      <c r="W32" s="121">
        <f t="shared" si="6"/>
        <v>15.040000000000001</v>
      </c>
      <c r="X32" s="107">
        <v>4.48</v>
      </c>
      <c r="Y32" s="107">
        <v>5</v>
      </c>
      <c r="Z32" s="107">
        <v>3.71</v>
      </c>
      <c r="AA32" s="107">
        <v>1.85</v>
      </c>
      <c r="AB32" s="120">
        <v>4.08</v>
      </c>
    </row>
    <row r="33" spans="1:28" s="124" customFormat="1" ht="52.5" customHeight="1">
      <c r="A33" s="118">
        <v>23</v>
      </c>
      <c r="B33" s="119" t="s">
        <v>93</v>
      </c>
      <c r="C33" s="120">
        <f t="shared" si="0"/>
        <v>83.89</v>
      </c>
      <c r="D33" s="120">
        <f t="shared" si="1"/>
        <v>80.12</v>
      </c>
      <c r="E33" s="121">
        <f t="shared" si="2"/>
        <v>15.93</v>
      </c>
      <c r="F33" s="107">
        <v>5</v>
      </c>
      <c r="G33" s="107">
        <v>7</v>
      </c>
      <c r="H33" s="107">
        <v>3.93</v>
      </c>
      <c r="I33" s="122">
        <f t="shared" si="3"/>
        <v>28.12</v>
      </c>
      <c r="J33" s="107">
        <v>4.23</v>
      </c>
      <c r="K33" s="107">
        <v>5</v>
      </c>
      <c r="L33" s="107">
        <v>4.5</v>
      </c>
      <c r="M33" s="107">
        <v>5.59</v>
      </c>
      <c r="N33" s="107">
        <v>4.23</v>
      </c>
      <c r="O33" s="107">
        <v>1</v>
      </c>
      <c r="P33" s="107">
        <v>3.57</v>
      </c>
      <c r="Q33" s="122">
        <f t="shared" si="4"/>
        <v>10.67</v>
      </c>
      <c r="R33" s="107">
        <v>5.58</v>
      </c>
      <c r="S33" s="107">
        <v>5.09</v>
      </c>
      <c r="T33" s="121">
        <f t="shared" si="5"/>
        <v>10.68</v>
      </c>
      <c r="U33" s="107">
        <v>5.68</v>
      </c>
      <c r="V33" s="123">
        <v>5</v>
      </c>
      <c r="W33" s="121">
        <f t="shared" si="6"/>
        <v>14.72</v>
      </c>
      <c r="X33" s="107">
        <v>4.24</v>
      </c>
      <c r="Y33" s="107">
        <v>5</v>
      </c>
      <c r="Z33" s="107">
        <v>3.64</v>
      </c>
      <c r="AA33" s="107">
        <v>1.84</v>
      </c>
      <c r="AB33" s="120">
        <v>3.77</v>
      </c>
    </row>
    <row r="34" spans="1:28" s="124" customFormat="1" ht="52.5" customHeight="1">
      <c r="A34" s="118">
        <v>24</v>
      </c>
      <c r="B34" s="119" t="s">
        <v>94</v>
      </c>
      <c r="C34" s="120">
        <f t="shared" si="0"/>
        <v>91.70000000000002</v>
      </c>
      <c r="D34" s="120">
        <f t="shared" si="1"/>
        <v>87.86000000000001</v>
      </c>
      <c r="E34" s="121">
        <f t="shared" si="2"/>
        <v>16.67</v>
      </c>
      <c r="F34" s="107">
        <v>5</v>
      </c>
      <c r="G34" s="107">
        <v>7</v>
      </c>
      <c r="H34" s="107">
        <v>4.67</v>
      </c>
      <c r="I34" s="122">
        <f t="shared" si="3"/>
        <v>30.55</v>
      </c>
      <c r="J34" s="107">
        <v>4.85</v>
      </c>
      <c r="K34" s="107">
        <v>5</v>
      </c>
      <c r="L34" s="107">
        <v>4.5</v>
      </c>
      <c r="M34" s="107">
        <v>6.31</v>
      </c>
      <c r="N34" s="107">
        <v>4.86</v>
      </c>
      <c r="O34" s="107">
        <v>1</v>
      </c>
      <c r="P34" s="107">
        <v>4.03</v>
      </c>
      <c r="Q34" s="122">
        <f t="shared" si="4"/>
        <v>12.59</v>
      </c>
      <c r="R34" s="107">
        <v>6.26</v>
      </c>
      <c r="S34" s="107">
        <v>6.33</v>
      </c>
      <c r="T34" s="121">
        <f t="shared" si="5"/>
        <v>12.68</v>
      </c>
      <c r="U34" s="107">
        <v>6.68</v>
      </c>
      <c r="V34" s="123">
        <v>6</v>
      </c>
      <c r="W34" s="121">
        <f t="shared" si="6"/>
        <v>15.370000000000001</v>
      </c>
      <c r="X34" s="107">
        <v>4.51</v>
      </c>
      <c r="Y34" s="107">
        <v>5</v>
      </c>
      <c r="Z34" s="107">
        <v>3.88</v>
      </c>
      <c r="AA34" s="107">
        <v>1.98</v>
      </c>
      <c r="AB34" s="120">
        <v>3.84</v>
      </c>
    </row>
    <row r="35" spans="1:28" s="124" customFormat="1" ht="52.5" customHeight="1">
      <c r="A35" s="118">
        <v>25</v>
      </c>
      <c r="B35" s="119" t="s">
        <v>95</v>
      </c>
      <c r="C35" s="120">
        <f t="shared" si="0"/>
        <v>94.12</v>
      </c>
      <c r="D35" s="120">
        <f t="shared" si="1"/>
        <v>90.19</v>
      </c>
      <c r="E35" s="121">
        <f t="shared" si="2"/>
        <v>16.6</v>
      </c>
      <c r="F35" s="107">
        <v>5</v>
      </c>
      <c r="G35" s="107">
        <v>7</v>
      </c>
      <c r="H35" s="107">
        <v>4.6</v>
      </c>
      <c r="I35" s="122">
        <f t="shared" si="3"/>
        <v>31.4</v>
      </c>
      <c r="J35" s="107">
        <v>4.66</v>
      </c>
      <c r="K35" s="107">
        <v>5</v>
      </c>
      <c r="L35" s="107">
        <v>5</v>
      </c>
      <c r="M35" s="107">
        <v>6.67</v>
      </c>
      <c r="N35" s="107">
        <v>4.63</v>
      </c>
      <c r="O35" s="107">
        <v>1</v>
      </c>
      <c r="P35" s="107">
        <v>4.44</v>
      </c>
      <c r="Q35" s="122">
        <f t="shared" si="4"/>
        <v>12.3</v>
      </c>
      <c r="R35" s="107">
        <v>6.46</v>
      </c>
      <c r="S35" s="107">
        <v>5.84</v>
      </c>
      <c r="T35" s="121">
        <f t="shared" si="5"/>
        <v>13.6</v>
      </c>
      <c r="U35" s="107">
        <v>6.6</v>
      </c>
      <c r="V35" s="123">
        <v>7</v>
      </c>
      <c r="W35" s="121">
        <f t="shared" si="6"/>
        <v>16.29</v>
      </c>
      <c r="X35" s="107">
        <v>4.7</v>
      </c>
      <c r="Y35" s="107">
        <v>6</v>
      </c>
      <c r="Z35" s="107">
        <v>3.78</v>
      </c>
      <c r="AA35" s="107">
        <v>1.81</v>
      </c>
      <c r="AB35" s="120">
        <v>3.93</v>
      </c>
    </row>
    <row r="36" spans="1:28" s="124" customFormat="1" ht="52.5" customHeight="1">
      <c r="A36" s="118">
        <v>26</v>
      </c>
      <c r="B36" s="119" t="s">
        <v>71</v>
      </c>
      <c r="C36" s="120">
        <f t="shared" si="0"/>
        <v>97.74</v>
      </c>
      <c r="D36" s="120">
        <f t="shared" si="1"/>
        <v>93.21</v>
      </c>
      <c r="E36" s="121">
        <f t="shared" si="2"/>
        <v>16.56</v>
      </c>
      <c r="F36" s="107">
        <v>5</v>
      </c>
      <c r="G36" s="107">
        <v>7</v>
      </c>
      <c r="H36" s="107">
        <v>4.56</v>
      </c>
      <c r="I36" s="122">
        <f t="shared" si="3"/>
        <v>33.13</v>
      </c>
      <c r="J36" s="107">
        <v>4.79</v>
      </c>
      <c r="K36" s="107">
        <v>5</v>
      </c>
      <c r="L36" s="107">
        <v>5</v>
      </c>
      <c r="M36" s="107">
        <v>6.1</v>
      </c>
      <c r="N36" s="107">
        <v>4.94</v>
      </c>
      <c r="O36" s="107">
        <v>3</v>
      </c>
      <c r="P36" s="107">
        <v>4.3</v>
      </c>
      <c r="Q36" s="122">
        <f t="shared" si="4"/>
        <v>13.15</v>
      </c>
      <c r="R36" s="107">
        <v>6.69</v>
      </c>
      <c r="S36" s="107">
        <v>6.46</v>
      </c>
      <c r="T36" s="121">
        <f t="shared" si="5"/>
        <v>13.809999999999999</v>
      </c>
      <c r="U36" s="107">
        <v>6.81</v>
      </c>
      <c r="V36" s="123">
        <v>7</v>
      </c>
      <c r="W36" s="121">
        <f t="shared" si="6"/>
        <v>16.56</v>
      </c>
      <c r="X36" s="107">
        <v>4.73</v>
      </c>
      <c r="Y36" s="107">
        <v>6</v>
      </c>
      <c r="Z36" s="107">
        <v>3.93</v>
      </c>
      <c r="AA36" s="107">
        <v>1.9</v>
      </c>
      <c r="AB36" s="120">
        <v>4.53</v>
      </c>
    </row>
    <row r="37" spans="1:28" s="124" customFormat="1" ht="52.5" customHeight="1" thickBot="1">
      <c r="A37" s="118">
        <v>27</v>
      </c>
      <c r="B37" s="125" t="s">
        <v>70</v>
      </c>
      <c r="C37" s="120">
        <f t="shared" si="0"/>
        <v>96.78</v>
      </c>
      <c r="D37" s="120">
        <f t="shared" si="1"/>
        <v>92.27</v>
      </c>
      <c r="E37" s="121">
        <f t="shared" si="2"/>
        <v>16.77</v>
      </c>
      <c r="F37" s="126">
        <v>5</v>
      </c>
      <c r="G37" s="126">
        <v>7</v>
      </c>
      <c r="H37" s="126">
        <v>4.77</v>
      </c>
      <c r="I37" s="122">
        <f t="shared" si="3"/>
        <v>32.53</v>
      </c>
      <c r="J37" s="126">
        <v>4.8</v>
      </c>
      <c r="K37" s="126">
        <v>5</v>
      </c>
      <c r="L37" s="126">
        <v>5</v>
      </c>
      <c r="M37" s="126">
        <v>7.23</v>
      </c>
      <c r="N37" s="126">
        <v>4.8</v>
      </c>
      <c r="O37" s="126">
        <v>1</v>
      </c>
      <c r="P37" s="126">
        <v>4.7</v>
      </c>
      <c r="Q37" s="122">
        <f t="shared" si="4"/>
        <v>12.76</v>
      </c>
      <c r="R37" s="126">
        <v>6.34</v>
      </c>
      <c r="S37" s="126">
        <v>6.42</v>
      </c>
      <c r="T37" s="121">
        <f t="shared" si="5"/>
        <v>13.48</v>
      </c>
      <c r="U37" s="126">
        <v>6.48</v>
      </c>
      <c r="V37" s="127">
        <v>7</v>
      </c>
      <c r="W37" s="121">
        <f t="shared" si="6"/>
        <v>16.73</v>
      </c>
      <c r="X37" s="126">
        <v>4.85</v>
      </c>
      <c r="Y37" s="126">
        <v>6</v>
      </c>
      <c r="Z37" s="126">
        <v>3.91</v>
      </c>
      <c r="AA37" s="126">
        <v>1.97</v>
      </c>
      <c r="AB37" s="128">
        <v>4.51</v>
      </c>
    </row>
    <row r="38" spans="1:28" s="133" customFormat="1" ht="15.75" thickBot="1">
      <c r="A38" s="129"/>
      <c r="B38" s="130" t="s">
        <v>47</v>
      </c>
      <c r="C38" s="131"/>
      <c r="D38" s="132">
        <f>SUM(D11:D37)/27</f>
        <v>82.71999999999998</v>
      </c>
      <c r="E38" s="132">
        <f aca="true" t="shared" si="7" ref="E38:AB38">SUM(E11:E37)/27</f>
        <v>13.60666666666667</v>
      </c>
      <c r="F38" s="132">
        <f t="shared" si="7"/>
        <v>4.925925925925926</v>
      </c>
      <c r="G38" s="132">
        <f t="shared" si="7"/>
        <v>4.148148148148148</v>
      </c>
      <c r="H38" s="132">
        <f t="shared" si="7"/>
        <v>4.532592592592592</v>
      </c>
      <c r="I38" s="132">
        <f t="shared" si="7"/>
        <v>29.05037037037037</v>
      </c>
      <c r="J38" s="132">
        <f t="shared" si="7"/>
        <v>4.732222222222223</v>
      </c>
      <c r="K38" s="132">
        <f t="shared" si="7"/>
        <v>4.166666666666667</v>
      </c>
      <c r="L38" s="132">
        <f t="shared" si="7"/>
        <v>4.055555555555555</v>
      </c>
      <c r="M38" s="132">
        <f t="shared" si="7"/>
        <v>6.272962962962962</v>
      </c>
      <c r="N38" s="132">
        <f t="shared" si="7"/>
        <v>4.652222222222222</v>
      </c>
      <c r="O38" s="132">
        <f t="shared" si="7"/>
        <v>0.9259259259259259</v>
      </c>
      <c r="P38" s="132">
        <f t="shared" si="7"/>
        <v>4.244814814814815</v>
      </c>
      <c r="Q38" s="132">
        <f t="shared" si="7"/>
        <v>12.35111111111111</v>
      </c>
      <c r="R38" s="132">
        <f t="shared" si="7"/>
        <v>6.502222222222222</v>
      </c>
      <c r="S38" s="132">
        <f t="shared" si="7"/>
        <v>5.848888888888888</v>
      </c>
      <c r="T38" s="132">
        <f t="shared" si="7"/>
        <v>12.452592592592596</v>
      </c>
      <c r="U38" s="132">
        <f t="shared" si="7"/>
        <v>6.674814814814813</v>
      </c>
      <c r="V38" s="132">
        <f t="shared" si="7"/>
        <v>5.777777777777778</v>
      </c>
      <c r="W38" s="132">
        <f t="shared" si="7"/>
        <v>15.259259259259261</v>
      </c>
      <c r="X38" s="132">
        <f t="shared" si="7"/>
        <v>4.74925925925926</v>
      </c>
      <c r="Y38" s="132">
        <f t="shared" si="7"/>
        <v>4.703703703703703</v>
      </c>
      <c r="Z38" s="132">
        <f t="shared" si="7"/>
        <v>3.866296296296296</v>
      </c>
      <c r="AA38" s="132">
        <f t="shared" si="7"/>
        <v>1.9399999999999997</v>
      </c>
      <c r="AB38" s="132">
        <f t="shared" si="7"/>
        <v>4.105555555555555</v>
      </c>
    </row>
    <row r="39" spans="2:17" s="116" customFormat="1" ht="15">
      <c r="B39" s="134" t="s">
        <v>97</v>
      </c>
      <c r="C39" s="135"/>
      <c r="D39" s="135"/>
      <c r="E39" s="135"/>
      <c r="F39" s="135"/>
      <c r="G39" s="135"/>
      <c r="H39" s="135"/>
      <c r="I39" s="135"/>
      <c r="J39" s="135"/>
      <c r="K39" s="135"/>
      <c r="L39" s="135"/>
      <c r="M39" s="135"/>
      <c r="N39" s="135"/>
      <c r="O39" s="135"/>
      <c r="P39" s="135"/>
      <c r="Q39" s="135"/>
    </row>
  </sheetData>
  <sheetProtection/>
  <mergeCells count="15">
    <mergeCell ref="B39:Q39"/>
    <mergeCell ref="A1:AJ1"/>
    <mergeCell ref="E4:H4"/>
    <mergeCell ref="I4:P4"/>
    <mergeCell ref="Q4:S4"/>
    <mergeCell ref="T4:V4"/>
    <mergeCell ref="D3:AB3"/>
    <mergeCell ref="W4:AA4"/>
    <mergeCell ref="C3:C7"/>
    <mergeCell ref="D4:D7"/>
    <mergeCell ref="X5:AA5"/>
    <mergeCell ref="U5:V5"/>
    <mergeCell ref="R5:S5"/>
    <mergeCell ref="J5:P5"/>
    <mergeCell ref="F5:H5"/>
  </mergeCells>
  <hyperlinks>
    <hyperlink ref="G9" r:id="rId1" display="http://www.bus.gov.ru/"/>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5:H38"/>
  <sheetViews>
    <sheetView view="pageBreakPreview" zoomScale="60" zoomScalePageLayoutView="0" workbookViewId="0" topLeftCell="A31">
      <selection activeCell="L13" sqref="L13"/>
    </sheetView>
  </sheetViews>
  <sheetFormatPr defaultColWidth="9.140625" defaultRowHeight="15"/>
  <cols>
    <col min="1" max="1" width="5.8515625" style="0" customWidth="1"/>
    <col min="2" max="2" width="35.7109375" style="0" customWidth="1"/>
    <col min="3" max="3" width="16.00390625" style="0" customWidth="1"/>
    <col min="4" max="4" width="17.421875" style="0" customWidth="1"/>
    <col min="5" max="5" width="18.421875" style="0" customWidth="1"/>
    <col min="6" max="7" width="18.140625" style="0" customWidth="1"/>
    <col min="8" max="8" width="25.28125" style="0" customWidth="1"/>
  </cols>
  <sheetData>
    <row r="5" spans="1:8" ht="15">
      <c r="A5" s="136" t="s">
        <v>56</v>
      </c>
      <c r="B5" s="150"/>
      <c r="C5" s="150"/>
      <c r="D5" s="150"/>
      <c r="E5" s="150"/>
      <c r="F5" s="150"/>
      <c r="G5" s="150"/>
      <c r="H5" s="150"/>
    </row>
    <row r="6" spans="1:8" ht="15.75">
      <c r="A6" s="47"/>
      <c r="B6" s="70"/>
      <c r="C6" s="151" t="s">
        <v>37</v>
      </c>
      <c r="D6" s="153" t="s">
        <v>44</v>
      </c>
      <c r="E6" s="155" t="s">
        <v>57</v>
      </c>
      <c r="F6" s="148"/>
      <c r="G6" s="148"/>
      <c r="H6" s="149"/>
    </row>
    <row r="7" spans="1:8" ht="157.5">
      <c r="A7" s="47"/>
      <c r="B7" s="70" t="s">
        <v>9</v>
      </c>
      <c r="C7" s="152"/>
      <c r="D7" s="154"/>
      <c r="E7" s="70" t="s">
        <v>58</v>
      </c>
      <c r="F7" s="70" t="s">
        <v>59</v>
      </c>
      <c r="G7" s="70" t="s">
        <v>60</v>
      </c>
      <c r="H7" s="51" t="s">
        <v>61</v>
      </c>
    </row>
    <row r="8" spans="1:8" ht="15.75">
      <c r="A8" s="73"/>
      <c r="B8" s="74" t="s">
        <v>10</v>
      </c>
      <c r="C8" s="75">
        <f>E8+F8+H8</f>
        <v>105</v>
      </c>
      <c r="D8" s="76">
        <f>E8+F8+G8</f>
        <v>100</v>
      </c>
      <c r="E8" s="77">
        <f>'т. 2.1. сайт УК'!C7</f>
        <v>33</v>
      </c>
      <c r="F8" s="77">
        <f>'т. 2.2. ОС базгов'!C7</f>
        <v>7</v>
      </c>
      <c r="G8" s="77">
        <f>'т.2.3. анкета'!D7</f>
        <v>60</v>
      </c>
      <c r="H8" s="78">
        <f>'т.2.3. анкета'!C7</f>
        <v>65</v>
      </c>
    </row>
    <row r="9" spans="1:8" ht="15.75">
      <c r="A9" s="73"/>
      <c r="B9" s="74" t="s">
        <v>11</v>
      </c>
      <c r="C9" s="74"/>
      <c r="D9" s="79"/>
      <c r="E9" s="79" t="s">
        <v>43</v>
      </c>
      <c r="F9" s="79" t="s">
        <v>62</v>
      </c>
      <c r="G9" s="79" t="s">
        <v>8</v>
      </c>
      <c r="H9" s="79" t="s">
        <v>8</v>
      </c>
    </row>
    <row r="10" spans="1:8" ht="31.5">
      <c r="A10" s="47" t="s">
        <v>27</v>
      </c>
      <c r="B10" s="70" t="s">
        <v>28</v>
      </c>
      <c r="C10" s="70"/>
      <c r="D10" s="77"/>
      <c r="E10" s="77"/>
      <c r="F10" s="77"/>
      <c r="G10" s="77"/>
      <c r="H10" s="78"/>
    </row>
    <row r="11" spans="1:8" ht="47.25">
      <c r="A11" s="47">
        <v>1</v>
      </c>
      <c r="B11" s="94" t="s">
        <v>69</v>
      </c>
      <c r="C11" s="86">
        <f>SUM(E11,F11,H11)</f>
        <v>89.25</v>
      </c>
      <c r="D11" s="103">
        <f>SUM(E11:G11)</f>
        <v>84.63</v>
      </c>
      <c r="E11" s="103">
        <v>23.5</v>
      </c>
      <c r="F11" s="103">
        <v>6</v>
      </c>
      <c r="G11" s="103">
        <v>55.13</v>
      </c>
      <c r="H11" s="104">
        <v>59.75</v>
      </c>
    </row>
    <row r="12" spans="1:8" ht="94.5">
      <c r="A12" s="47">
        <v>2</v>
      </c>
      <c r="B12" s="94" t="s">
        <v>76</v>
      </c>
      <c r="C12" s="86">
        <f aca="true" t="shared" si="0" ref="C12:C37">SUM(E12,F12,H12)</f>
        <v>84.15</v>
      </c>
      <c r="D12" s="103">
        <f aca="true" t="shared" si="1" ref="D12:D37">SUM(E12:G12)</f>
        <v>79.75</v>
      </c>
      <c r="E12" s="103">
        <v>24</v>
      </c>
      <c r="F12" s="103">
        <v>1</v>
      </c>
      <c r="G12" s="103">
        <v>54.75</v>
      </c>
      <c r="H12" s="104">
        <v>59.15</v>
      </c>
    </row>
    <row r="13" spans="1:8" ht="63">
      <c r="A13" s="47">
        <v>3</v>
      </c>
      <c r="B13" s="94" t="s">
        <v>72</v>
      </c>
      <c r="C13" s="86">
        <f t="shared" si="0"/>
        <v>82.88</v>
      </c>
      <c r="D13" s="103">
        <f t="shared" si="1"/>
        <v>78.25999999999999</v>
      </c>
      <c r="E13" s="103">
        <v>21</v>
      </c>
      <c r="F13" s="103">
        <v>4</v>
      </c>
      <c r="G13" s="103">
        <v>53.26</v>
      </c>
      <c r="H13" s="104">
        <v>57.879999999999995</v>
      </c>
    </row>
    <row r="14" spans="1:8" ht="63">
      <c r="A14" s="47">
        <v>4</v>
      </c>
      <c r="B14" s="94" t="s">
        <v>73</v>
      </c>
      <c r="C14" s="86">
        <f t="shared" si="0"/>
        <v>86.6</v>
      </c>
      <c r="D14" s="103">
        <f t="shared" si="1"/>
        <v>82.38</v>
      </c>
      <c r="E14" s="103">
        <v>25</v>
      </c>
      <c r="F14" s="103">
        <v>3</v>
      </c>
      <c r="G14" s="103">
        <v>54.38</v>
      </c>
      <c r="H14" s="104">
        <v>58.6</v>
      </c>
    </row>
    <row r="15" spans="1:8" ht="63">
      <c r="A15" s="47">
        <v>5</v>
      </c>
      <c r="B15" s="94" t="s">
        <v>74</v>
      </c>
      <c r="C15" s="86">
        <f t="shared" si="0"/>
        <v>78.23</v>
      </c>
      <c r="D15" s="103">
        <f t="shared" si="1"/>
        <v>74.89</v>
      </c>
      <c r="E15" s="103">
        <v>27</v>
      </c>
      <c r="F15" s="103">
        <v>1</v>
      </c>
      <c r="G15" s="103">
        <v>46.89</v>
      </c>
      <c r="H15" s="104">
        <v>50.230000000000004</v>
      </c>
    </row>
    <row r="16" spans="1:8" ht="63">
      <c r="A16" s="47">
        <v>6</v>
      </c>
      <c r="B16" s="94" t="s">
        <v>75</v>
      </c>
      <c r="C16" s="86">
        <f t="shared" si="0"/>
        <v>86.83</v>
      </c>
      <c r="D16" s="103">
        <f t="shared" si="1"/>
        <v>82</v>
      </c>
      <c r="E16" s="103">
        <v>25.5</v>
      </c>
      <c r="F16" s="103">
        <v>4</v>
      </c>
      <c r="G16" s="103">
        <v>52.5</v>
      </c>
      <c r="H16" s="104">
        <v>57.33</v>
      </c>
    </row>
    <row r="17" spans="1:8" ht="63">
      <c r="A17" s="47">
        <v>7</v>
      </c>
      <c r="B17" s="94" t="s">
        <v>77</v>
      </c>
      <c r="C17" s="86">
        <f t="shared" si="0"/>
        <v>91.35</v>
      </c>
      <c r="D17" s="103">
        <f t="shared" si="1"/>
        <v>86.75</v>
      </c>
      <c r="E17" s="103">
        <v>27</v>
      </c>
      <c r="F17" s="103">
        <v>1</v>
      </c>
      <c r="G17" s="103">
        <v>58.75</v>
      </c>
      <c r="H17" s="104">
        <v>63.35</v>
      </c>
    </row>
    <row r="18" spans="1:8" ht="47.25">
      <c r="A18" s="47">
        <v>8</v>
      </c>
      <c r="B18" s="94" t="s">
        <v>88</v>
      </c>
      <c r="C18" s="86">
        <f t="shared" si="0"/>
        <v>92.78999999999999</v>
      </c>
      <c r="D18" s="103">
        <f t="shared" si="1"/>
        <v>88.72999999999999</v>
      </c>
      <c r="E18" s="103">
        <v>27.5</v>
      </c>
      <c r="F18" s="103">
        <v>7</v>
      </c>
      <c r="G18" s="103">
        <v>54.22999999999999</v>
      </c>
      <c r="H18" s="104">
        <v>58.28999999999999</v>
      </c>
    </row>
    <row r="19" spans="1:8" ht="63">
      <c r="A19" s="47">
        <v>9</v>
      </c>
      <c r="B19" s="94" t="s">
        <v>78</v>
      </c>
      <c r="C19" s="86">
        <f t="shared" si="0"/>
        <v>90.73</v>
      </c>
      <c r="D19" s="103">
        <f t="shared" si="1"/>
        <v>86.16</v>
      </c>
      <c r="E19" s="103">
        <v>27</v>
      </c>
      <c r="F19" s="103">
        <v>5</v>
      </c>
      <c r="G19" s="103">
        <v>54.160000000000004</v>
      </c>
      <c r="H19" s="104">
        <v>58.730000000000004</v>
      </c>
    </row>
    <row r="20" spans="1:8" ht="63">
      <c r="A20" s="47">
        <v>10</v>
      </c>
      <c r="B20" s="94" t="s">
        <v>79</v>
      </c>
      <c r="C20" s="86">
        <f t="shared" si="0"/>
        <v>85.95</v>
      </c>
      <c r="D20" s="103">
        <f t="shared" si="1"/>
        <v>81.9</v>
      </c>
      <c r="E20" s="103">
        <v>23</v>
      </c>
      <c r="F20" s="103">
        <v>4</v>
      </c>
      <c r="G20" s="103">
        <v>54.900000000000006</v>
      </c>
      <c r="H20" s="104">
        <v>58.95</v>
      </c>
    </row>
    <row r="21" spans="1:8" ht="63">
      <c r="A21" s="47">
        <v>11</v>
      </c>
      <c r="B21" s="94" t="s">
        <v>80</v>
      </c>
      <c r="C21" s="86">
        <f t="shared" si="0"/>
        <v>66.66</v>
      </c>
      <c r="D21" s="103">
        <f t="shared" si="1"/>
        <v>63.62</v>
      </c>
      <c r="E21" s="103">
        <v>9</v>
      </c>
      <c r="F21" s="103">
        <v>6</v>
      </c>
      <c r="G21" s="103">
        <v>48.62</v>
      </c>
      <c r="H21" s="104">
        <v>51.66</v>
      </c>
    </row>
    <row r="22" spans="1:8" ht="78.75">
      <c r="A22" s="47">
        <v>12</v>
      </c>
      <c r="B22" s="94" t="s">
        <v>81</v>
      </c>
      <c r="C22" s="86">
        <f t="shared" si="0"/>
        <v>90.69</v>
      </c>
      <c r="D22" s="103">
        <f t="shared" si="1"/>
        <v>86.42999999999999</v>
      </c>
      <c r="E22" s="103">
        <v>24</v>
      </c>
      <c r="F22" s="103">
        <v>7</v>
      </c>
      <c r="G22" s="103">
        <v>55.42999999999999</v>
      </c>
      <c r="H22" s="104">
        <v>59.68999999999999</v>
      </c>
    </row>
    <row r="23" spans="1:8" ht="78.75">
      <c r="A23" s="47">
        <v>13</v>
      </c>
      <c r="B23" s="94" t="s">
        <v>82</v>
      </c>
      <c r="C23" s="86">
        <f t="shared" si="0"/>
        <v>87.11</v>
      </c>
      <c r="D23" s="103">
        <f t="shared" si="1"/>
        <v>82.92</v>
      </c>
      <c r="E23" s="103">
        <v>24</v>
      </c>
      <c r="F23" s="103">
        <v>4</v>
      </c>
      <c r="G23" s="103">
        <v>54.92</v>
      </c>
      <c r="H23" s="104">
        <v>59.11</v>
      </c>
    </row>
    <row r="24" spans="1:8" ht="63">
      <c r="A24" s="47">
        <v>14</v>
      </c>
      <c r="B24" s="94" t="s">
        <v>83</v>
      </c>
      <c r="C24" s="86">
        <f t="shared" si="0"/>
        <v>86.22</v>
      </c>
      <c r="D24" s="103">
        <f t="shared" si="1"/>
        <v>81.57</v>
      </c>
      <c r="E24" s="103">
        <v>23.5</v>
      </c>
      <c r="F24" s="103">
        <v>2</v>
      </c>
      <c r="G24" s="103">
        <v>56.07</v>
      </c>
      <c r="H24" s="104">
        <v>60.720000000000006</v>
      </c>
    </row>
    <row r="25" spans="1:8" ht="47.25">
      <c r="A25" s="47">
        <v>15</v>
      </c>
      <c r="B25" s="94" t="s">
        <v>84</v>
      </c>
      <c r="C25" s="86">
        <f t="shared" si="0"/>
        <v>87.87</v>
      </c>
      <c r="D25" s="103">
        <f t="shared" si="1"/>
        <v>85.18</v>
      </c>
      <c r="E25" s="103">
        <v>25.5</v>
      </c>
      <c r="F25" s="103">
        <v>1</v>
      </c>
      <c r="G25" s="103">
        <v>58.68000000000001</v>
      </c>
      <c r="H25" s="104">
        <v>61.370000000000005</v>
      </c>
    </row>
    <row r="26" spans="1:8" ht="63">
      <c r="A26" s="47">
        <v>16</v>
      </c>
      <c r="B26" s="94" t="s">
        <v>85</v>
      </c>
      <c r="C26" s="86">
        <f t="shared" si="0"/>
        <v>89.42999999999999</v>
      </c>
      <c r="D26" s="103">
        <f t="shared" si="1"/>
        <v>84.84</v>
      </c>
      <c r="E26" s="103">
        <v>23</v>
      </c>
      <c r="F26" s="103">
        <v>6</v>
      </c>
      <c r="G26" s="103">
        <v>55.839999999999996</v>
      </c>
      <c r="H26" s="104">
        <v>60.42999999999999</v>
      </c>
    </row>
    <row r="27" spans="1:8" ht="78.75">
      <c r="A27" s="47">
        <v>17</v>
      </c>
      <c r="B27" s="94" t="s">
        <v>87</v>
      </c>
      <c r="C27" s="86">
        <f t="shared" si="0"/>
        <v>84.50999999999999</v>
      </c>
      <c r="D27" s="103">
        <f t="shared" si="1"/>
        <v>80.62</v>
      </c>
      <c r="E27" s="103">
        <v>23.5</v>
      </c>
      <c r="F27" s="103">
        <v>1</v>
      </c>
      <c r="G27" s="103">
        <v>56.12</v>
      </c>
      <c r="H27" s="104">
        <v>60.01</v>
      </c>
    </row>
    <row r="28" spans="1:8" ht="63">
      <c r="A28" s="47">
        <v>18</v>
      </c>
      <c r="B28" s="94" t="s">
        <v>86</v>
      </c>
      <c r="C28" s="86">
        <f t="shared" si="0"/>
        <v>84.35</v>
      </c>
      <c r="D28" s="103">
        <f t="shared" si="1"/>
        <v>80.53</v>
      </c>
      <c r="E28" s="103">
        <v>20.5</v>
      </c>
      <c r="F28" s="103">
        <v>4</v>
      </c>
      <c r="G28" s="103">
        <v>56.03</v>
      </c>
      <c r="H28" s="104">
        <v>59.85</v>
      </c>
    </row>
    <row r="29" spans="1:8" ht="63">
      <c r="A29" s="47">
        <v>19</v>
      </c>
      <c r="B29" s="94" t="s">
        <v>89</v>
      </c>
      <c r="C29" s="86">
        <f t="shared" si="0"/>
        <v>78.78</v>
      </c>
      <c r="D29" s="103">
        <f t="shared" si="1"/>
        <v>75.36000000000001</v>
      </c>
      <c r="E29" s="103">
        <v>25</v>
      </c>
      <c r="F29" s="103">
        <v>3</v>
      </c>
      <c r="G29" s="103">
        <v>47.36000000000001</v>
      </c>
      <c r="H29" s="104">
        <v>50.78</v>
      </c>
    </row>
    <row r="30" spans="1:8" ht="63">
      <c r="A30" s="47">
        <v>20</v>
      </c>
      <c r="B30" s="94" t="s">
        <v>90</v>
      </c>
      <c r="C30" s="86">
        <f t="shared" si="0"/>
        <v>83.66999999999999</v>
      </c>
      <c r="D30" s="103">
        <f t="shared" si="1"/>
        <v>79.05</v>
      </c>
      <c r="E30" s="103">
        <v>22</v>
      </c>
      <c r="F30" s="103">
        <v>1</v>
      </c>
      <c r="G30" s="103">
        <v>56.05</v>
      </c>
      <c r="H30" s="104">
        <v>60.669999999999995</v>
      </c>
    </row>
    <row r="31" spans="1:8" ht="78.75">
      <c r="A31" s="47">
        <v>21</v>
      </c>
      <c r="B31" s="94" t="s">
        <v>91</v>
      </c>
      <c r="C31" s="86">
        <f t="shared" si="0"/>
        <v>88.69</v>
      </c>
      <c r="D31" s="103">
        <f t="shared" si="1"/>
        <v>84.97999999999999</v>
      </c>
      <c r="E31" s="103">
        <v>26.5</v>
      </c>
      <c r="F31" s="103">
        <v>3</v>
      </c>
      <c r="G31" s="103">
        <v>55.48</v>
      </c>
      <c r="H31" s="104">
        <v>59.19</v>
      </c>
    </row>
    <row r="32" spans="1:8" ht="63">
      <c r="A32" s="47">
        <v>22</v>
      </c>
      <c r="B32" s="94" t="s">
        <v>92</v>
      </c>
      <c r="C32" s="86">
        <f t="shared" si="0"/>
        <v>83.32</v>
      </c>
      <c r="D32" s="103">
        <f t="shared" si="1"/>
        <v>79.24000000000001</v>
      </c>
      <c r="E32" s="103">
        <v>25</v>
      </c>
      <c r="F32" s="103">
        <v>3</v>
      </c>
      <c r="G32" s="103">
        <v>51.24</v>
      </c>
      <c r="H32" s="104">
        <v>55.32</v>
      </c>
    </row>
    <row r="33" spans="1:8" ht="47.25">
      <c r="A33" s="47">
        <v>23</v>
      </c>
      <c r="B33" s="94" t="s">
        <v>93</v>
      </c>
      <c r="C33" s="86">
        <f t="shared" si="0"/>
        <v>83.89</v>
      </c>
      <c r="D33" s="103">
        <f t="shared" si="1"/>
        <v>80.12</v>
      </c>
      <c r="E33" s="103">
        <v>25.5</v>
      </c>
      <c r="F33" s="103">
        <v>7</v>
      </c>
      <c r="G33" s="103">
        <v>47.62</v>
      </c>
      <c r="H33" s="104">
        <v>51.39</v>
      </c>
    </row>
    <row r="34" spans="1:8" ht="94.5">
      <c r="A34" s="47">
        <v>24</v>
      </c>
      <c r="B34" s="94" t="s">
        <v>94</v>
      </c>
      <c r="C34" s="86">
        <f t="shared" si="0"/>
        <v>91.7</v>
      </c>
      <c r="D34" s="103">
        <f t="shared" si="1"/>
        <v>87.86000000000001</v>
      </c>
      <c r="E34" s="103">
        <v>26.5</v>
      </c>
      <c r="F34" s="103">
        <v>7</v>
      </c>
      <c r="G34" s="103">
        <v>54.36000000000001</v>
      </c>
      <c r="H34" s="104">
        <v>58.2</v>
      </c>
    </row>
    <row r="35" spans="1:8" ht="63">
      <c r="A35" s="47">
        <v>25</v>
      </c>
      <c r="B35" s="70" t="s">
        <v>95</v>
      </c>
      <c r="C35" s="86">
        <f t="shared" si="0"/>
        <v>94.12</v>
      </c>
      <c r="D35" s="103">
        <f t="shared" si="1"/>
        <v>90.19</v>
      </c>
      <c r="E35" s="103">
        <v>29</v>
      </c>
      <c r="F35" s="103">
        <v>7</v>
      </c>
      <c r="G35" s="103">
        <v>54.19</v>
      </c>
      <c r="H35" s="104">
        <v>58.12</v>
      </c>
    </row>
    <row r="36" spans="1:8" ht="78.75">
      <c r="A36" s="47">
        <v>26</v>
      </c>
      <c r="B36" s="70" t="s">
        <v>71</v>
      </c>
      <c r="C36" s="86">
        <f t="shared" si="0"/>
        <v>97.74000000000001</v>
      </c>
      <c r="D36" s="103">
        <f t="shared" si="1"/>
        <v>93.21000000000001</v>
      </c>
      <c r="E36" s="103">
        <v>31</v>
      </c>
      <c r="F36" s="103">
        <v>7</v>
      </c>
      <c r="G36" s="103">
        <v>55.21000000000001</v>
      </c>
      <c r="H36" s="104">
        <v>59.74000000000001</v>
      </c>
    </row>
    <row r="37" spans="1:8" ht="78.75">
      <c r="A37" s="47">
        <v>27</v>
      </c>
      <c r="B37" s="70" t="s">
        <v>70</v>
      </c>
      <c r="C37" s="86">
        <f t="shared" si="0"/>
        <v>96.78</v>
      </c>
      <c r="D37" s="103">
        <f t="shared" si="1"/>
        <v>92.27000000000001</v>
      </c>
      <c r="E37" s="103">
        <v>29</v>
      </c>
      <c r="F37" s="103">
        <v>7</v>
      </c>
      <c r="G37" s="103">
        <v>56.27000000000001</v>
      </c>
      <c r="H37" s="104">
        <v>60.78000000000001</v>
      </c>
    </row>
    <row r="38" spans="1:8" ht="32.25" thickBot="1">
      <c r="A38" s="80"/>
      <c r="B38" s="61" t="s">
        <v>47</v>
      </c>
      <c r="C38" s="105">
        <f>SUM(C11:C37)/27</f>
        <v>86.82555555555557</v>
      </c>
      <c r="D38" s="105">
        <f>SUM(D11:D37)/27</f>
        <v>82.71999999999998</v>
      </c>
      <c r="E38" s="105">
        <f>SUM(E11:E37)/27</f>
        <v>24.555555555555557</v>
      </c>
      <c r="F38" s="105">
        <f>SUM(F11:F37)/27</f>
        <v>4.148148148148148</v>
      </c>
      <c r="G38" s="105">
        <f>SUM(G11:G37)/27</f>
        <v>54.01629629629629</v>
      </c>
      <c r="H38" s="105">
        <f>SUM(H11:H37)/27</f>
        <v>58.12185185185185</v>
      </c>
    </row>
  </sheetData>
  <sheetProtection/>
  <mergeCells count="4">
    <mergeCell ref="A5:H5"/>
    <mergeCell ref="C6:C7"/>
    <mergeCell ref="D6:D7"/>
    <mergeCell ref="E6:H6"/>
  </mergeCells>
  <printOptions/>
  <pageMargins left="0.11811023622047244" right="0.11811023622047244" top="0.1968503937007874" bottom="0.1968503937007874"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38"/>
  <sheetViews>
    <sheetView view="pageBreakPreview" zoomScale="60" zoomScalePageLayoutView="0" workbookViewId="0" topLeftCell="A19">
      <selection activeCell="B5" sqref="B5"/>
    </sheetView>
  </sheetViews>
  <sheetFormatPr defaultColWidth="9.140625" defaultRowHeight="15"/>
  <cols>
    <col min="2" max="2" width="43.00390625" style="0" customWidth="1"/>
    <col min="3" max="3" width="16.00390625" style="0" customWidth="1"/>
    <col min="4" max="4" width="36.421875" style="0" customWidth="1"/>
    <col min="5" max="5" width="14.140625" style="0" customWidth="1"/>
    <col min="6" max="6" width="24.57421875" style="0" customWidth="1"/>
    <col min="7" max="7" width="37.57421875" style="0" customWidth="1"/>
    <col min="8" max="8" width="23.7109375" style="0" customWidth="1"/>
    <col min="9" max="9" width="28.7109375" style="0" customWidth="1"/>
    <col min="10" max="10" width="31.00390625" style="0" customWidth="1"/>
    <col min="11" max="11" width="15.57421875" style="0" customWidth="1"/>
    <col min="12" max="12" width="13.28125" style="0" customWidth="1"/>
  </cols>
  <sheetData>
    <row r="1" spans="1:10" ht="15.75" customHeight="1">
      <c r="A1" s="156" t="s">
        <v>64</v>
      </c>
      <c r="B1" s="157"/>
      <c r="C1" s="158"/>
      <c r="D1" s="157"/>
      <c r="E1" s="157"/>
      <c r="F1" s="157"/>
      <c r="G1" s="157"/>
      <c r="H1" s="157"/>
      <c r="I1" s="157"/>
      <c r="J1" s="157"/>
    </row>
    <row r="2" spans="1:10" ht="16.5" thickBot="1">
      <c r="A2" s="37"/>
      <c r="B2" s="38"/>
      <c r="C2" s="159" t="s">
        <v>46</v>
      </c>
      <c r="D2" s="160"/>
      <c r="E2" s="160"/>
      <c r="F2" s="160"/>
      <c r="G2" s="160"/>
      <c r="H2" s="160"/>
      <c r="I2" s="160"/>
      <c r="J2" s="160"/>
    </row>
    <row r="3" spans="1:10" ht="94.5">
      <c r="A3" s="39"/>
      <c r="B3" s="40" t="s">
        <v>0</v>
      </c>
      <c r="C3" s="41"/>
      <c r="D3" s="42" t="s">
        <v>48</v>
      </c>
      <c r="E3" s="161" t="s">
        <v>49</v>
      </c>
      <c r="F3" s="162"/>
      <c r="G3" s="162"/>
      <c r="H3" s="163"/>
      <c r="I3" s="42" t="s">
        <v>39</v>
      </c>
      <c r="J3" s="42" t="s">
        <v>40</v>
      </c>
    </row>
    <row r="4" spans="1:10" ht="15.75">
      <c r="A4" s="43"/>
      <c r="B4" s="44"/>
      <c r="C4" s="45"/>
      <c r="D4" s="46" t="s">
        <v>50</v>
      </c>
      <c r="E4" s="46"/>
      <c r="F4" s="164" t="s">
        <v>1</v>
      </c>
      <c r="G4" s="148"/>
      <c r="H4" s="149"/>
      <c r="I4" s="46" t="s">
        <v>50</v>
      </c>
      <c r="J4" s="46" t="s">
        <v>50</v>
      </c>
    </row>
    <row r="5" spans="1:10" ht="381" customHeight="1">
      <c r="A5" s="47"/>
      <c r="B5" s="48" t="s">
        <v>1</v>
      </c>
      <c r="C5" s="41" t="s">
        <v>51</v>
      </c>
      <c r="D5" s="49" t="s">
        <v>3</v>
      </c>
      <c r="E5" s="39" t="s">
        <v>52</v>
      </c>
      <c r="F5" s="50" t="s">
        <v>13</v>
      </c>
      <c r="G5" s="50" t="s">
        <v>14</v>
      </c>
      <c r="H5" s="51" t="s">
        <v>17</v>
      </c>
      <c r="I5" s="51" t="s">
        <v>22</v>
      </c>
      <c r="J5" s="51" t="s">
        <v>24</v>
      </c>
    </row>
    <row r="6" spans="1:10" ht="15.75">
      <c r="A6" s="47"/>
      <c r="B6" s="48" t="s">
        <v>9</v>
      </c>
      <c r="C6" s="52"/>
      <c r="D6" s="49" t="s">
        <v>6</v>
      </c>
      <c r="E6" s="39"/>
      <c r="F6" s="50" t="s">
        <v>6</v>
      </c>
      <c r="G6" s="50" t="s">
        <v>6</v>
      </c>
      <c r="H6" s="51" t="s">
        <v>6</v>
      </c>
      <c r="I6" s="49" t="s">
        <v>6</v>
      </c>
      <c r="J6" s="49" t="s">
        <v>6</v>
      </c>
    </row>
    <row r="7" spans="1:10" ht="15.75">
      <c r="A7" s="47"/>
      <c r="B7" s="48" t="s">
        <v>10</v>
      </c>
      <c r="C7" s="41">
        <f>D7+E7+I7+J7</f>
        <v>33</v>
      </c>
      <c r="D7" s="39">
        <v>5</v>
      </c>
      <c r="E7" s="39">
        <v>15</v>
      </c>
      <c r="F7" s="50">
        <v>5</v>
      </c>
      <c r="G7" s="50">
        <v>5</v>
      </c>
      <c r="H7" s="51">
        <v>5</v>
      </c>
      <c r="I7" s="39">
        <v>7</v>
      </c>
      <c r="J7" s="39">
        <v>6</v>
      </c>
    </row>
    <row r="8" spans="1:10" ht="15.75">
      <c r="A8" s="47"/>
      <c r="B8" s="48" t="s">
        <v>11</v>
      </c>
      <c r="C8" s="52"/>
      <c r="D8" s="51" t="s">
        <v>2</v>
      </c>
      <c r="E8" s="39"/>
      <c r="F8" s="50" t="s">
        <v>2</v>
      </c>
      <c r="G8" s="50" t="s">
        <v>2</v>
      </c>
      <c r="H8" s="51" t="s">
        <v>2</v>
      </c>
      <c r="I8" s="51" t="s">
        <v>2</v>
      </c>
      <c r="J8" s="51" t="s">
        <v>2</v>
      </c>
    </row>
    <row r="9" spans="1:10" ht="31.5">
      <c r="A9" s="47" t="s">
        <v>27</v>
      </c>
      <c r="B9" s="48" t="s">
        <v>28</v>
      </c>
      <c r="C9" s="52"/>
      <c r="D9" s="47"/>
      <c r="E9" s="39"/>
      <c r="F9" s="50"/>
      <c r="G9" s="50"/>
      <c r="H9" s="51"/>
      <c r="I9" s="39"/>
      <c r="J9" s="47"/>
    </row>
    <row r="10" spans="1:10" s="85" customFormat="1" ht="47.25">
      <c r="A10" s="81">
        <v>1</v>
      </c>
      <c r="B10" s="82" t="s">
        <v>69</v>
      </c>
      <c r="C10" s="91">
        <f>SUM(D10,E10,I10,J10)</f>
        <v>23.5</v>
      </c>
      <c r="D10" s="81">
        <v>5</v>
      </c>
      <c r="E10" s="92">
        <f>SUM(F10:H10)</f>
        <v>7.5</v>
      </c>
      <c r="F10" s="86">
        <v>3.5</v>
      </c>
      <c r="G10" s="86">
        <v>3</v>
      </c>
      <c r="H10" s="87">
        <v>1</v>
      </c>
      <c r="I10" s="92">
        <v>6</v>
      </c>
      <c r="J10" s="81">
        <v>5</v>
      </c>
    </row>
    <row r="11" spans="1:10" s="85" customFormat="1" ht="78.75">
      <c r="A11" s="81">
        <v>2</v>
      </c>
      <c r="B11" s="82" t="s">
        <v>76</v>
      </c>
      <c r="C11" s="91">
        <f aca="true" t="shared" si="0" ref="C11:C36">SUM(D11,E11,I11,J11)</f>
        <v>24</v>
      </c>
      <c r="D11" s="81">
        <v>5</v>
      </c>
      <c r="E11" s="92">
        <f aca="true" t="shared" si="1" ref="E11:E36">SUM(F11:H11)</f>
        <v>9</v>
      </c>
      <c r="F11" s="86">
        <v>4</v>
      </c>
      <c r="G11" s="86">
        <v>4</v>
      </c>
      <c r="H11" s="87">
        <v>1</v>
      </c>
      <c r="I11" s="92">
        <v>5</v>
      </c>
      <c r="J11" s="81">
        <v>5</v>
      </c>
    </row>
    <row r="12" spans="1:10" s="85" customFormat="1" ht="47.25">
      <c r="A12" s="81">
        <v>3</v>
      </c>
      <c r="B12" s="82" t="s">
        <v>72</v>
      </c>
      <c r="C12" s="91">
        <f t="shared" si="0"/>
        <v>21</v>
      </c>
      <c r="D12" s="81">
        <v>5</v>
      </c>
      <c r="E12" s="92">
        <f t="shared" si="1"/>
        <v>8</v>
      </c>
      <c r="F12" s="86">
        <v>3</v>
      </c>
      <c r="G12" s="86">
        <v>4</v>
      </c>
      <c r="H12" s="87">
        <v>1</v>
      </c>
      <c r="I12" s="92">
        <v>5</v>
      </c>
      <c r="J12" s="81">
        <v>3</v>
      </c>
    </row>
    <row r="13" spans="1:10" s="85" customFormat="1" ht="47.25">
      <c r="A13" s="81">
        <v>4</v>
      </c>
      <c r="B13" s="82" t="s">
        <v>73</v>
      </c>
      <c r="C13" s="91">
        <f t="shared" si="0"/>
        <v>25</v>
      </c>
      <c r="D13" s="81">
        <v>5</v>
      </c>
      <c r="E13" s="92">
        <f t="shared" si="1"/>
        <v>9</v>
      </c>
      <c r="F13" s="86">
        <v>4</v>
      </c>
      <c r="G13" s="86">
        <v>4</v>
      </c>
      <c r="H13" s="87">
        <v>1</v>
      </c>
      <c r="I13" s="92">
        <v>6</v>
      </c>
      <c r="J13" s="81">
        <v>5</v>
      </c>
    </row>
    <row r="14" spans="1:10" s="85" customFormat="1" ht="47.25">
      <c r="A14" s="81">
        <v>5</v>
      </c>
      <c r="B14" s="82" t="s">
        <v>74</v>
      </c>
      <c r="C14" s="91">
        <f t="shared" si="0"/>
        <v>27</v>
      </c>
      <c r="D14" s="81">
        <v>5</v>
      </c>
      <c r="E14" s="92">
        <f t="shared" si="1"/>
        <v>10</v>
      </c>
      <c r="F14" s="86">
        <v>4.5</v>
      </c>
      <c r="G14" s="86">
        <v>4.5</v>
      </c>
      <c r="H14" s="87">
        <v>1</v>
      </c>
      <c r="I14" s="92">
        <v>7</v>
      </c>
      <c r="J14" s="81">
        <v>5</v>
      </c>
    </row>
    <row r="15" spans="1:10" s="85" customFormat="1" ht="47.25">
      <c r="A15" s="81">
        <v>6</v>
      </c>
      <c r="B15" s="82" t="s">
        <v>75</v>
      </c>
      <c r="C15" s="91">
        <f t="shared" si="0"/>
        <v>25.5</v>
      </c>
      <c r="D15" s="81">
        <v>5</v>
      </c>
      <c r="E15" s="92">
        <f t="shared" si="1"/>
        <v>9.5</v>
      </c>
      <c r="F15" s="86">
        <v>4.5</v>
      </c>
      <c r="G15" s="86">
        <v>4</v>
      </c>
      <c r="H15" s="87">
        <v>1</v>
      </c>
      <c r="I15" s="92">
        <v>6</v>
      </c>
      <c r="J15" s="81">
        <v>5</v>
      </c>
    </row>
    <row r="16" spans="1:10" s="85" customFormat="1" ht="47.25">
      <c r="A16" s="81">
        <v>7</v>
      </c>
      <c r="B16" s="82" t="s">
        <v>77</v>
      </c>
      <c r="C16" s="91">
        <f t="shared" si="0"/>
        <v>27</v>
      </c>
      <c r="D16" s="81">
        <v>5</v>
      </c>
      <c r="E16" s="92">
        <f t="shared" si="1"/>
        <v>10</v>
      </c>
      <c r="F16" s="86">
        <v>4.5</v>
      </c>
      <c r="G16" s="86">
        <v>4.5</v>
      </c>
      <c r="H16" s="87">
        <v>1</v>
      </c>
      <c r="I16" s="92">
        <v>7</v>
      </c>
      <c r="J16" s="81">
        <v>5</v>
      </c>
    </row>
    <row r="17" spans="1:10" s="85" customFormat="1" ht="47.25">
      <c r="A17" s="81">
        <v>8</v>
      </c>
      <c r="B17" s="82" t="s">
        <v>88</v>
      </c>
      <c r="C17" s="91">
        <f t="shared" si="0"/>
        <v>27.5</v>
      </c>
      <c r="D17" s="81">
        <v>5</v>
      </c>
      <c r="E17" s="92">
        <f t="shared" si="1"/>
        <v>10.5</v>
      </c>
      <c r="F17" s="86">
        <v>4.5</v>
      </c>
      <c r="G17" s="86">
        <v>5</v>
      </c>
      <c r="H17" s="87">
        <v>1</v>
      </c>
      <c r="I17" s="92">
        <v>7</v>
      </c>
      <c r="J17" s="81">
        <v>5</v>
      </c>
    </row>
    <row r="18" spans="1:10" s="85" customFormat="1" ht="47.25">
      <c r="A18" s="81">
        <v>9</v>
      </c>
      <c r="B18" s="82" t="s">
        <v>78</v>
      </c>
      <c r="C18" s="91">
        <f t="shared" si="0"/>
        <v>27</v>
      </c>
      <c r="D18" s="81">
        <v>5</v>
      </c>
      <c r="E18" s="92">
        <f t="shared" si="1"/>
        <v>10</v>
      </c>
      <c r="F18" s="86">
        <v>4.5</v>
      </c>
      <c r="G18" s="86">
        <v>4.5</v>
      </c>
      <c r="H18" s="87">
        <v>1</v>
      </c>
      <c r="I18" s="92">
        <v>7</v>
      </c>
      <c r="J18" s="81">
        <v>5</v>
      </c>
    </row>
    <row r="19" spans="1:10" s="85" customFormat="1" ht="47.25">
      <c r="A19" s="81">
        <v>10</v>
      </c>
      <c r="B19" s="82" t="s">
        <v>79</v>
      </c>
      <c r="C19" s="91">
        <f t="shared" si="0"/>
        <v>23</v>
      </c>
      <c r="D19" s="81">
        <v>5</v>
      </c>
      <c r="E19" s="92">
        <f t="shared" si="1"/>
        <v>9</v>
      </c>
      <c r="F19" s="86">
        <v>4</v>
      </c>
      <c r="G19" s="86">
        <v>4</v>
      </c>
      <c r="H19" s="87">
        <v>1</v>
      </c>
      <c r="I19" s="92">
        <v>5</v>
      </c>
      <c r="J19" s="81">
        <v>4</v>
      </c>
    </row>
    <row r="20" spans="1:10" s="85" customFormat="1" ht="47.25">
      <c r="A20" s="81">
        <v>11</v>
      </c>
      <c r="B20" s="82" t="s">
        <v>80</v>
      </c>
      <c r="C20" s="91">
        <f t="shared" si="0"/>
        <v>9</v>
      </c>
      <c r="D20" s="81">
        <v>4</v>
      </c>
      <c r="E20" s="92">
        <f t="shared" si="1"/>
        <v>1</v>
      </c>
      <c r="F20" s="86">
        <v>1</v>
      </c>
      <c r="G20" s="86">
        <v>0</v>
      </c>
      <c r="H20" s="87">
        <v>0</v>
      </c>
      <c r="I20" s="92">
        <v>4</v>
      </c>
      <c r="J20" s="81">
        <v>0</v>
      </c>
    </row>
    <row r="21" spans="1:10" s="85" customFormat="1" ht="63">
      <c r="A21" s="81">
        <v>12</v>
      </c>
      <c r="B21" s="82" t="s">
        <v>81</v>
      </c>
      <c r="C21" s="91">
        <f t="shared" si="0"/>
        <v>24</v>
      </c>
      <c r="D21" s="81">
        <v>5</v>
      </c>
      <c r="E21" s="92">
        <f t="shared" si="1"/>
        <v>9</v>
      </c>
      <c r="F21" s="86">
        <v>4</v>
      </c>
      <c r="G21" s="86">
        <v>4</v>
      </c>
      <c r="H21" s="87">
        <v>1</v>
      </c>
      <c r="I21" s="92">
        <v>5</v>
      </c>
      <c r="J21" s="81">
        <v>5</v>
      </c>
    </row>
    <row r="22" spans="1:10" s="85" customFormat="1" ht="63">
      <c r="A22" s="81">
        <v>13</v>
      </c>
      <c r="B22" s="82" t="s">
        <v>82</v>
      </c>
      <c r="C22" s="91">
        <f t="shared" si="0"/>
        <v>24</v>
      </c>
      <c r="D22" s="81">
        <v>5</v>
      </c>
      <c r="E22" s="92">
        <f t="shared" si="1"/>
        <v>9</v>
      </c>
      <c r="F22" s="86">
        <v>4</v>
      </c>
      <c r="G22" s="86">
        <v>4</v>
      </c>
      <c r="H22" s="87">
        <v>1</v>
      </c>
      <c r="I22" s="92">
        <v>5</v>
      </c>
      <c r="J22" s="81">
        <v>5</v>
      </c>
    </row>
    <row r="23" spans="1:10" s="85" customFormat="1" ht="47.25">
      <c r="A23" s="81">
        <v>14</v>
      </c>
      <c r="B23" s="82" t="s">
        <v>83</v>
      </c>
      <c r="C23" s="91">
        <f t="shared" si="0"/>
        <v>23.5</v>
      </c>
      <c r="D23" s="81">
        <v>5</v>
      </c>
      <c r="E23" s="92">
        <f t="shared" si="1"/>
        <v>7.5</v>
      </c>
      <c r="F23" s="86">
        <v>3.5</v>
      </c>
      <c r="G23" s="86">
        <v>3</v>
      </c>
      <c r="H23" s="87">
        <v>1</v>
      </c>
      <c r="I23" s="92">
        <v>6</v>
      </c>
      <c r="J23" s="81">
        <v>5</v>
      </c>
    </row>
    <row r="24" spans="1:10" s="85" customFormat="1" ht="47.25">
      <c r="A24" s="81">
        <v>15</v>
      </c>
      <c r="B24" s="82" t="s">
        <v>84</v>
      </c>
      <c r="C24" s="91">
        <f t="shared" si="0"/>
        <v>25.5</v>
      </c>
      <c r="D24" s="81">
        <v>5</v>
      </c>
      <c r="E24" s="92">
        <f t="shared" si="1"/>
        <v>9.5</v>
      </c>
      <c r="F24" s="86">
        <v>4</v>
      </c>
      <c r="G24" s="86">
        <v>4.5</v>
      </c>
      <c r="H24" s="87">
        <v>1</v>
      </c>
      <c r="I24" s="92">
        <v>6</v>
      </c>
      <c r="J24" s="81">
        <v>5</v>
      </c>
    </row>
    <row r="25" spans="1:10" s="85" customFormat="1" ht="47.25">
      <c r="A25" s="81">
        <v>16</v>
      </c>
      <c r="B25" s="82" t="s">
        <v>85</v>
      </c>
      <c r="C25" s="91">
        <f t="shared" si="0"/>
        <v>23</v>
      </c>
      <c r="D25" s="81">
        <v>5</v>
      </c>
      <c r="E25" s="92">
        <f t="shared" si="1"/>
        <v>9</v>
      </c>
      <c r="F25" s="86">
        <v>4</v>
      </c>
      <c r="G25" s="86">
        <v>4</v>
      </c>
      <c r="H25" s="87">
        <v>1</v>
      </c>
      <c r="I25" s="92">
        <v>5</v>
      </c>
      <c r="J25" s="81">
        <v>4</v>
      </c>
    </row>
    <row r="26" spans="1:10" s="85" customFormat="1" ht="63">
      <c r="A26" s="81">
        <v>17</v>
      </c>
      <c r="B26" s="82" t="s">
        <v>87</v>
      </c>
      <c r="C26" s="91">
        <f t="shared" si="0"/>
        <v>23.5</v>
      </c>
      <c r="D26" s="81">
        <v>5</v>
      </c>
      <c r="E26" s="92">
        <f t="shared" si="1"/>
        <v>8.5</v>
      </c>
      <c r="F26" s="86">
        <v>4.5</v>
      </c>
      <c r="G26" s="86">
        <v>4</v>
      </c>
      <c r="H26" s="87">
        <v>0</v>
      </c>
      <c r="I26" s="92">
        <v>5</v>
      </c>
      <c r="J26" s="81">
        <v>5</v>
      </c>
    </row>
    <row r="27" spans="1:10" s="85" customFormat="1" ht="47.25">
      <c r="A27" s="81">
        <v>18</v>
      </c>
      <c r="B27" s="82" t="s">
        <v>86</v>
      </c>
      <c r="C27" s="91">
        <f t="shared" si="0"/>
        <v>20.5</v>
      </c>
      <c r="D27" s="81">
        <v>5</v>
      </c>
      <c r="E27" s="92">
        <f t="shared" si="1"/>
        <v>6.5</v>
      </c>
      <c r="F27" s="86">
        <v>3.5</v>
      </c>
      <c r="G27" s="86">
        <v>3</v>
      </c>
      <c r="H27" s="87">
        <v>0</v>
      </c>
      <c r="I27" s="92">
        <v>6</v>
      </c>
      <c r="J27" s="81">
        <v>3</v>
      </c>
    </row>
    <row r="28" spans="1:10" s="85" customFormat="1" ht="47.25">
      <c r="A28" s="81">
        <v>19</v>
      </c>
      <c r="B28" s="82" t="s">
        <v>89</v>
      </c>
      <c r="C28" s="91">
        <f t="shared" si="0"/>
        <v>25</v>
      </c>
      <c r="D28" s="81">
        <v>5</v>
      </c>
      <c r="E28" s="92">
        <f t="shared" si="1"/>
        <v>10</v>
      </c>
      <c r="F28" s="86">
        <v>4.5</v>
      </c>
      <c r="G28" s="86">
        <v>4.5</v>
      </c>
      <c r="H28" s="87">
        <v>1</v>
      </c>
      <c r="I28" s="92">
        <v>5</v>
      </c>
      <c r="J28" s="81">
        <v>5</v>
      </c>
    </row>
    <row r="29" spans="1:10" s="85" customFormat="1" ht="63">
      <c r="A29" s="81">
        <v>20</v>
      </c>
      <c r="B29" s="82" t="s">
        <v>90</v>
      </c>
      <c r="C29" s="91">
        <f t="shared" si="0"/>
        <v>22</v>
      </c>
      <c r="D29" s="81">
        <v>4</v>
      </c>
      <c r="E29" s="92">
        <f t="shared" si="1"/>
        <v>8</v>
      </c>
      <c r="F29" s="86">
        <v>4</v>
      </c>
      <c r="G29" s="86">
        <v>4</v>
      </c>
      <c r="H29" s="87">
        <v>0</v>
      </c>
      <c r="I29" s="92">
        <v>5</v>
      </c>
      <c r="J29" s="81">
        <v>5</v>
      </c>
    </row>
    <row r="30" spans="1:10" s="85" customFormat="1" ht="63">
      <c r="A30" s="81">
        <v>21</v>
      </c>
      <c r="B30" s="82" t="s">
        <v>91</v>
      </c>
      <c r="C30" s="91">
        <f t="shared" si="0"/>
        <v>26.5</v>
      </c>
      <c r="D30" s="81">
        <v>5</v>
      </c>
      <c r="E30" s="92">
        <f t="shared" si="1"/>
        <v>10.5</v>
      </c>
      <c r="F30" s="86">
        <v>5</v>
      </c>
      <c r="G30" s="86">
        <v>4.5</v>
      </c>
      <c r="H30" s="87">
        <v>1</v>
      </c>
      <c r="I30" s="92">
        <v>6</v>
      </c>
      <c r="J30" s="81">
        <v>5</v>
      </c>
    </row>
    <row r="31" spans="1:10" s="85" customFormat="1" ht="47.25">
      <c r="A31" s="81">
        <v>22</v>
      </c>
      <c r="B31" s="82" t="s">
        <v>92</v>
      </c>
      <c r="C31" s="91">
        <f t="shared" si="0"/>
        <v>25</v>
      </c>
      <c r="D31" s="81">
        <v>5</v>
      </c>
      <c r="E31" s="92">
        <f t="shared" si="1"/>
        <v>10</v>
      </c>
      <c r="F31" s="86">
        <v>4.5</v>
      </c>
      <c r="G31" s="86">
        <v>4.5</v>
      </c>
      <c r="H31" s="87">
        <v>1</v>
      </c>
      <c r="I31" s="92">
        <v>5</v>
      </c>
      <c r="J31" s="81">
        <v>5</v>
      </c>
    </row>
    <row r="32" spans="1:10" s="85" customFormat="1" ht="47.25">
      <c r="A32" s="81">
        <v>23</v>
      </c>
      <c r="B32" s="82" t="s">
        <v>93</v>
      </c>
      <c r="C32" s="91">
        <f t="shared" si="0"/>
        <v>25.5</v>
      </c>
      <c r="D32" s="81">
        <v>5</v>
      </c>
      <c r="E32" s="92">
        <f t="shared" si="1"/>
        <v>10.5</v>
      </c>
      <c r="F32" s="86">
        <v>5</v>
      </c>
      <c r="G32" s="86">
        <v>4.5</v>
      </c>
      <c r="H32" s="87">
        <v>1</v>
      </c>
      <c r="I32" s="92">
        <v>5</v>
      </c>
      <c r="J32" s="81">
        <v>5</v>
      </c>
    </row>
    <row r="33" spans="1:10" s="85" customFormat="1" ht="63">
      <c r="A33" s="81">
        <v>24</v>
      </c>
      <c r="B33" s="82" t="s">
        <v>94</v>
      </c>
      <c r="C33" s="91">
        <f t="shared" si="0"/>
        <v>26.5</v>
      </c>
      <c r="D33" s="81">
        <v>5</v>
      </c>
      <c r="E33" s="92">
        <f t="shared" si="1"/>
        <v>10.5</v>
      </c>
      <c r="F33" s="86">
        <v>5</v>
      </c>
      <c r="G33" s="86">
        <v>4.5</v>
      </c>
      <c r="H33" s="87">
        <v>1</v>
      </c>
      <c r="I33" s="92">
        <v>6</v>
      </c>
      <c r="J33" s="81">
        <v>5</v>
      </c>
    </row>
    <row r="34" spans="1:10" s="85" customFormat="1" ht="47.25">
      <c r="A34" s="81">
        <v>25</v>
      </c>
      <c r="B34" s="82" t="s">
        <v>95</v>
      </c>
      <c r="C34" s="91">
        <f t="shared" si="0"/>
        <v>29</v>
      </c>
      <c r="D34" s="81">
        <v>5</v>
      </c>
      <c r="E34" s="92">
        <f t="shared" si="1"/>
        <v>11</v>
      </c>
      <c r="F34" s="86">
        <v>5</v>
      </c>
      <c r="G34" s="86">
        <v>5</v>
      </c>
      <c r="H34" s="87">
        <v>1</v>
      </c>
      <c r="I34" s="92">
        <v>7</v>
      </c>
      <c r="J34" s="81">
        <v>6</v>
      </c>
    </row>
    <row r="35" spans="1:10" s="85" customFormat="1" ht="63">
      <c r="A35" s="81">
        <v>26</v>
      </c>
      <c r="B35" s="82" t="s">
        <v>71</v>
      </c>
      <c r="C35" s="91">
        <f t="shared" si="0"/>
        <v>31</v>
      </c>
      <c r="D35" s="81">
        <v>5</v>
      </c>
      <c r="E35" s="92">
        <f t="shared" si="1"/>
        <v>13</v>
      </c>
      <c r="F35" s="86">
        <v>5</v>
      </c>
      <c r="G35" s="86">
        <v>5</v>
      </c>
      <c r="H35" s="87">
        <v>3</v>
      </c>
      <c r="I35" s="92">
        <v>7</v>
      </c>
      <c r="J35" s="81">
        <v>6</v>
      </c>
    </row>
    <row r="36" spans="1:10" s="85" customFormat="1" ht="63.75" thickBot="1">
      <c r="A36" s="81">
        <v>27</v>
      </c>
      <c r="B36" s="84" t="s">
        <v>70</v>
      </c>
      <c r="C36" s="91">
        <f t="shared" si="0"/>
        <v>29</v>
      </c>
      <c r="D36" s="81">
        <v>5</v>
      </c>
      <c r="E36" s="92">
        <f t="shared" si="1"/>
        <v>11</v>
      </c>
      <c r="F36" s="86">
        <v>5</v>
      </c>
      <c r="G36" s="86">
        <v>5</v>
      </c>
      <c r="H36" s="93">
        <v>1</v>
      </c>
      <c r="I36" s="92">
        <v>7</v>
      </c>
      <c r="J36" s="81">
        <v>6</v>
      </c>
    </row>
    <row r="37" spans="1:10" ht="16.5" thickBot="1">
      <c r="A37" s="53"/>
      <c r="B37" s="54" t="s">
        <v>47</v>
      </c>
      <c r="C37" s="101">
        <f>SUM(C10:C36)/27</f>
        <v>24.555555555555557</v>
      </c>
      <c r="D37" s="101">
        <f aca="true" t="shared" si="2" ref="D37:J37">SUM(D10:D36)/27</f>
        <v>4.925925925925926</v>
      </c>
      <c r="E37" s="101">
        <f t="shared" si="2"/>
        <v>9.148148148148149</v>
      </c>
      <c r="F37" s="101">
        <f t="shared" si="2"/>
        <v>4.166666666666667</v>
      </c>
      <c r="G37" s="101">
        <f t="shared" si="2"/>
        <v>4.055555555555555</v>
      </c>
      <c r="H37" s="101">
        <f t="shared" si="2"/>
        <v>0.9259259259259259</v>
      </c>
      <c r="I37" s="101">
        <f t="shared" si="2"/>
        <v>5.777777777777778</v>
      </c>
      <c r="J37" s="101">
        <f t="shared" si="2"/>
        <v>4.703703703703703</v>
      </c>
    </row>
    <row r="38" spans="2:11" ht="15">
      <c r="B38" s="165" t="s">
        <v>65</v>
      </c>
      <c r="C38" s="165"/>
      <c r="D38" s="165"/>
      <c r="E38" s="165"/>
      <c r="F38" s="165"/>
      <c r="G38" s="165"/>
      <c r="H38" s="165"/>
      <c r="I38" s="165"/>
      <c r="J38" s="165"/>
      <c r="K38" s="165"/>
    </row>
  </sheetData>
  <sheetProtection/>
  <mergeCells count="5">
    <mergeCell ref="A1:J1"/>
    <mergeCell ref="C2:J2"/>
    <mergeCell ref="E3:H3"/>
    <mergeCell ref="F4:H4"/>
    <mergeCell ref="B38:K38"/>
  </mergeCells>
  <printOptions/>
  <pageMargins left="0.11811023622047244" right="0.11811023622047244" top="0.15748031496062992" bottom="0.15748031496062992"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J38"/>
  <sheetViews>
    <sheetView view="pageBreakPreview" zoomScale="60" zoomScalePageLayoutView="0" workbookViewId="0" topLeftCell="A1">
      <selection activeCell="D34" sqref="D34"/>
    </sheetView>
  </sheetViews>
  <sheetFormatPr defaultColWidth="9.140625" defaultRowHeight="15"/>
  <cols>
    <col min="2" max="2" width="64.00390625" style="0" customWidth="1"/>
    <col min="3" max="3" width="31.57421875" style="0" customWidth="1"/>
    <col min="4" max="4" width="9.8515625" style="0" customWidth="1"/>
    <col min="5" max="5" width="11.7109375" style="0" customWidth="1"/>
    <col min="6" max="6" width="12.00390625" style="0" customWidth="1"/>
    <col min="7" max="7" width="13.00390625" style="0" customWidth="1"/>
    <col min="8" max="8" width="14.28125" style="0" customWidth="1"/>
    <col min="9" max="9" width="15.57421875" style="0" customWidth="1"/>
    <col min="10" max="10" width="14.7109375" style="0" customWidth="1"/>
  </cols>
  <sheetData>
    <row r="3" spans="1:10" ht="33" customHeight="1" thickBot="1">
      <c r="A3" s="166" t="s">
        <v>66</v>
      </c>
      <c r="B3" s="167"/>
      <c r="C3" s="167"/>
      <c r="D3" s="167"/>
      <c r="E3" s="167"/>
      <c r="F3" s="167"/>
      <c r="G3" s="167"/>
      <c r="H3" s="167"/>
      <c r="I3" s="167"/>
      <c r="J3" s="167"/>
    </row>
    <row r="4" spans="1:10" ht="15.75">
      <c r="A4" s="55"/>
      <c r="B4" s="56" t="s">
        <v>0</v>
      </c>
      <c r="C4" s="168" t="s">
        <v>48</v>
      </c>
      <c r="D4" s="168"/>
      <c r="E4" s="168"/>
      <c r="F4" s="168"/>
      <c r="G4" s="168"/>
      <c r="H4" s="168"/>
      <c r="I4" s="168"/>
      <c r="J4" s="169"/>
    </row>
    <row r="5" spans="1:10" ht="157.5">
      <c r="A5" s="47"/>
      <c r="B5" s="50" t="s">
        <v>1</v>
      </c>
      <c r="C5" s="57" t="s">
        <v>4</v>
      </c>
      <c r="D5" s="7" t="s">
        <v>29</v>
      </c>
      <c r="E5" s="100" t="s">
        <v>30</v>
      </c>
      <c r="F5" s="7" t="s">
        <v>31</v>
      </c>
      <c r="G5" s="7" t="s">
        <v>32</v>
      </c>
      <c r="H5" s="7" t="s">
        <v>33</v>
      </c>
      <c r="I5" s="7" t="s">
        <v>34</v>
      </c>
      <c r="J5" s="58" t="s">
        <v>35</v>
      </c>
    </row>
    <row r="6" spans="1:10" ht="15.75">
      <c r="A6" s="47"/>
      <c r="B6" s="50" t="s">
        <v>9</v>
      </c>
      <c r="C6" s="59" t="s">
        <v>6</v>
      </c>
      <c r="D6" s="59"/>
      <c r="E6" s="59"/>
      <c r="F6" s="59"/>
      <c r="G6" s="59"/>
      <c r="H6" s="59"/>
      <c r="I6" s="59"/>
      <c r="J6" s="49"/>
    </row>
    <row r="7" spans="1:10" ht="15.75">
      <c r="A7" s="47"/>
      <c r="B7" s="50" t="s">
        <v>10</v>
      </c>
      <c r="C7" s="88">
        <f>SUM(D7:J7)</f>
        <v>7</v>
      </c>
      <c r="D7" s="89">
        <v>1</v>
      </c>
      <c r="E7" s="89">
        <v>1</v>
      </c>
      <c r="F7" s="89">
        <v>1</v>
      </c>
      <c r="G7" s="89">
        <v>1</v>
      </c>
      <c r="H7" s="89">
        <v>1</v>
      </c>
      <c r="I7" s="89">
        <v>1</v>
      </c>
      <c r="J7" s="90">
        <v>1</v>
      </c>
    </row>
    <row r="8" spans="1:3" ht="15.75">
      <c r="A8" s="47"/>
      <c r="B8" s="50" t="s">
        <v>53</v>
      </c>
      <c r="C8" s="11" t="s">
        <v>36</v>
      </c>
    </row>
    <row r="9" spans="1:10" ht="15.75">
      <c r="A9" s="47" t="s">
        <v>27</v>
      </c>
      <c r="B9" s="50" t="s">
        <v>28</v>
      </c>
      <c r="C9" s="74"/>
      <c r="D9" s="74"/>
      <c r="E9" s="74"/>
      <c r="F9" s="74"/>
      <c r="G9" s="74"/>
      <c r="H9" s="74"/>
      <c r="I9" s="74"/>
      <c r="J9" s="68"/>
    </row>
    <row r="10" spans="1:10" s="85" customFormat="1" ht="31.5">
      <c r="A10" s="81">
        <v>1</v>
      </c>
      <c r="B10" s="83" t="s">
        <v>69</v>
      </c>
      <c r="C10" s="86">
        <f>SUM(D10:J10)</f>
        <v>6</v>
      </c>
      <c r="D10" s="86">
        <v>1</v>
      </c>
      <c r="E10" s="86">
        <v>1</v>
      </c>
      <c r="F10" s="86">
        <v>1</v>
      </c>
      <c r="G10" s="86">
        <v>0</v>
      </c>
      <c r="H10" s="86">
        <v>1</v>
      </c>
      <c r="I10" s="86">
        <v>1</v>
      </c>
      <c r="J10" s="87">
        <v>1</v>
      </c>
    </row>
    <row r="11" spans="1:10" s="85" customFormat="1" ht="47.25">
      <c r="A11" s="81">
        <v>2</v>
      </c>
      <c r="B11" s="83" t="s">
        <v>76</v>
      </c>
      <c r="C11" s="86">
        <f aca="true" t="shared" si="0" ref="C11:C35">SUM(D11:J11)</f>
        <v>1</v>
      </c>
      <c r="D11" s="86">
        <v>1</v>
      </c>
      <c r="E11" s="86">
        <v>0</v>
      </c>
      <c r="F11" s="86">
        <v>0</v>
      </c>
      <c r="G11" s="86">
        <v>0</v>
      </c>
      <c r="H11" s="86">
        <v>0</v>
      </c>
      <c r="I11" s="86">
        <v>0</v>
      </c>
      <c r="J11" s="87">
        <v>0</v>
      </c>
    </row>
    <row r="12" spans="1:10" s="99" customFormat="1" ht="31.5">
      <c r="A12" s="95">
        <v>3</v>
      </c>
      <c r="B12" s="96" t="s">
        <v>72</v>
      </c>
      <c r="C12" s="97">
        <f t="shared" si="0"/>
        <v>4</v>
      </c>
      <c r="D12" s="97">
        <v>1</v>
      </c>
      <c r="E12" s="97">
        <v>1</v>
      </c>
      <c r="F12" s="97">
        <v>1</v>
      </c>
      <c r="G12" s="97">
        <v>0</v>
      </c>
      <c r="H12" s="97">
        <v>1</v>
      </c>
      <c r="I12" s="97">
        <v>0</v>
      </c>
      <c r="J12" s="98">
        <v>0</v>
      </c>
    </row>
    <row r="13" spans="1:10" s="85" customFormat="1" ht="31.5">
      <c r="A13" s="81">
        <v>4</v>
      </c>
      <c r="B13" s="83" t="s">
        <v>73</v>
      </c>
      <c r="C13" s="86">
        <f t="shared" si="0"/>
        <v>3</v>
      </c>
      <c r="D13" s="86">
        <v>1</v>
      </c>
      <c r="E13" s="86">
        <v>1</v>
      </c>
      <c r="F13" s="86">
        <v>1</v>
      </c>
      <c r="G13" s="86">
        <v>0</v>
      </c>
      <c r="H13" s="86">
        <v>0</v>
      </c>
      <c r="I13" s="86">
        <v>0</v>
      </c>
      <c r="J13" s="87">
        <v>0</v>
      </c>
    </row>
    <row r="14" spans="1:10" s="85" customFormat="1" ht="31.5">
      <c r="A14" s="81">
        <v>5</v>
      </c>
      <c r="B14" s="83" t="s">
        <v>74</v>
      </c>
      <c r="C14" s="86">
        <f t="shared" si="0"/>
        <v>1</v>
      </c>
      <c r="D14" s="86">
        <v>1</v>
      </c>
      <c r="E14" s="86">
        <v>0</v>
      </c>
      <c r="F14" s="86">
        <v>0</v>
      </c>
      <c r="G14" s="86">
        <v>0</v>
      </c>
      <c r="H14" s="86">
        <v>0</v>
      </c>
      <c r="I14" s="86">
        <v>0</v>
      </c>
      <c r="J14" s="87">
        <v>0</v>
      </c>
    </row>
    <row r="15" spans="1:10" s="85" customFormat="1" ht="31.5">
      <c r="A15" s="81">
        <v>6</v>
      </c>
      <c r="B15" s="83" t="s">
        <v>75</v>
      </c>
      <c r="C15" s="86">
        <f t="shared" si="0"/>
        <v>4</v>
      </c>
      <c r="D15" s="86">
        <v>1</v>
      </c>
      <c r="E15" s="86">
        <v>1</v>
      </c>
      <c r="F15" s="86">
        <v>1</v>
      </c>
      <c r="G15" s="86">
        <v>0</v>
      </c>
      <c r="H15" s="86">
        <v>1</v>
      </c>
      <c r="I15" s="86">
        <v>0</v>
      </c>
      <c r="J15" s="87">
        <v>0</v>
      </c>
    </row>
    <row r="16" spans="1:10" s="85" customFormat="1" ht="31.5">
      <c r="A16" s="81">
        <v>7</v>
      </c>
      <c r="B16" s="83" t="s">
        <v>77</v>
      </c>
      <c r="C16" s="86">
        <f t="shared" si="0"/>
        <v>1</v>
      </c>
      <c r="D16" s="86">
        <v>1</v>
      </c>
      <c r="E16" s="86">
        <v>0</v>
      </c>
      <c r="F16" s="86">
        <v>0</v>
      </c>
      <c r="G16" s="86">
        <v>0</v>
      </c>
      <c r="H16" s="86">
        <v>0</v>
      </c>
      <c r="I16" s="86">
        <v>0</v>
      </c>
      <c r="J16" s="87">
        <v>0</v>
      </c>
    </row>
    <row r="17" spans="1:10" s="85" customFormat="1" ht="31.5">
      <c r="A17" s="81">
        <v>8</v>
      </c>
      <c r="B17" s="83" t="s">
        <v>88</v>
      </c>
      <c r="C17" s="86">
        <f t="shared" si="0"/>
        <v>7</v>
      </c>
      <c r="D17" s="86">
        <v>1</v>
      </c>
      <c r="E17" s="86">
        <v>1</v>
      </c>
      <c r="F17" s="86">
        <v>1</v>
      </c>
      <c r="G17" s="86">
        <v>1</v>
      </c>
      <c r="H17" s="86">
        <v>1</v>
      </c>
      <c r="I17" s="86">
        <v>1</v>
      </c>
      <c r="J17" s="87">
        <v>1</v>
      </c>
    </row>
    <row r="18" spans="1:10" s="85" customFormat="1" ht="31.5">
      <c r="A18" s="81">
        <v>9</v>
      </c>
      <c r="B18" s="83" t="s">
        <v>78</v>
      </c>
      <c r="C18" s="86">
        <f t="shared" si="0"/>
        <v>5</v>
      </c>
      <c r="D18" s="86">
        <v>1</v>
      </c>
      <c r="E18" s="86">
        <v>0</v>
      </c>
      <c r="F18" s="86">
        <v>1</v>
      </c>
      <c r="G18" s="86">
        <v>0</v>
      </c>
      <c r="H18" s="86">
        <v>1</v>
      </c>
      <c r="I18" s="86">
        <v>1</v>
      </c>
      <c r="J18" s="87">
        <v>1</v>
      </c>
    </row>
    <row r="19" spans="1:10" s="85" customFormat="1" ht="31.5">
      <c r="A19" s="81">
        <v>10</v>
      </c>
      <c r="B19" s="83" t="s">
        <v>79</v>
      </c>
      <c r="C19" s="86">
        <f t="shared" si="0"/>
        <v>4</v>
      </c>
      <c r="D19" s="86">
        <v>1</v>
      </c>
      <c r="E19" s="86">
        <v>0</v>
      </c>
      <c r="F19" s="86">
        <v>0</v>
      </c>
      <c r="G19" s="86">
        <v>0</v>
      </c>
      <c r="H19" s="86">
        <v>1</v>
      </c>
      <c r="I19" s="86">
        <v>1</v>
      </c>
      <c r="J19" s="87">
        <v>1</v>
      </c>
    </row>
    <row r="20" spans="1:10" s="85" customFormat="1" ht="31.5">
      <c r="A20" s="81">
        <v>11</v>
      </c>
      <c r="B20" s="83" t="s">
        <v>80</v>
      </c>
      <c r="C20" s="86">
        <f t="shared" si="0"/>
        <v>6</v>
      </c>
      <c r="D20" s="86">
        <v>1</v>
      </c>
      <c r="E20" s="86">
        <v>1</v>
      </c>
      <c r="F20" s="86">
        <v>1</v>
      </c>
      <c r="G20" s="86">
        <v>0</v>
      </c>
      <c r="H20" s="86">
        <v>1</v>
      </c>
      <c r="I20" s="86">
        <v>1</v>
      </c>
      <c r="J20" s="87">
        <v>1</v>
      </c>
    </row>
    <row r="21" spans="1:10" s="85" customFormat="1" ht="47.25">
      <c r="A21" s="81">
        <v>12</v>
      </c>
      <c r="B21" s="83" t="s">
        <v>81</v>
      </c>
      <c r="C21" s="86">
        <f t="shared" si="0"/>
        <v>7</v>
      </c>
      <c r="D21" s="86">
        <v>1</v>
      </c>
      <c r="E21" s="86">
        <v>1</v>
      </c>
      <c r="F21" s="86">
        <v>1</v>
      </c>
      <c r="G21" s="86">
        <v>1</v>
      </c>
      <c r="H21" s="86">
        <v>1</v>
      </c>
      <c r="I21" s="86">
        <v>1</v>
      </c>
      <c r="J21" s="87">
        <v>1</v>
      </c>
    </row>
    <row r="22" spans="1:10" s="85" customFormat="1" ht="47.25">
      <c r="A22" s="81">
        <v>13</v>
      </c>
      <c r="B22" s="83" t="s">
        <v>82</v>
      </c>
      <c r="C22" s="86">
        <f t="shared" si="0"/>
        <v>4</v>
      </c>
      <c r="D22" s="86">
        <v>1</v>
      </c>
      <c r="E22" s="86">
        <v>1</v>
      </c>
      <c r="F22" s="86">
        <v>1</v>
      </c>
      <c r="G22" s="86">
        <v>0</v>
      </c>
      <c r="H22" s="86">
        <v>1</v>
      </c>
      <c r="I22" s="86">
        <v>0</v>
      </c>
      <c r="J22" s="87">
        <v>0</v>
      </c>
    </row>
    <row r="23" spans="1:10" s="99" customFormat="1" ht="31.5">
      <c r="A23" s="95">
        <v>14</v>
      </c>
      <c r="B23" s="96" t="s">
        <v>83</v>
      </c>
      <c r="C23" s="97">
        <f t="shared" si="0"/>
        <v>2</v>
      </c>
      <c r="D23" s="97">
        <v>1</v>
      </c>
      <c r="E23" s="97">
        <v>0</v>
      </c>
      <c r="F23" s="97">
        <v>0</v>
      </c>
      <c r="G23" s="97">
        <v>0</v>
      </c>
      <c r="H23" s="97">
        <v>1</v>
      </c>
      <c r="I23" s="97">
        <v>0</v>
      </c>
      <c r="J23" s="98">
        <v>0</v>
      </c>
    </row>
    <row r="24" spans="1:10" s="85" customFormat="1" ht="31.5">
      <c r="A24" s="81">
        <v>15</v>
      </c>
      <c r="B24" s="83" t="s">
        <v>84</v>
      </c>
      <c r="C24" s="86">
        <f t="shared" si="0"/>
        <v>1</v>
      </c>
      <c r="D24" s="86">
        <v>1</v>
      </c>
      <c r="E24" s="86">
        <v>0</v>
      </c>
      <c r="F24" s="86">
        <v>0</v>
      </c>
      <c r="G24" s="86">
        <v>0</v>
      </c>
      <c r="H24" s="86">
        <v>0</v>
      </c>
      <c r="I24" s="86">
        <v>0</v>
      </c>
      <c r="J24" s="87">
        <v>0</v>
      </c>
    </row>
    <row r="25" spans="1:10" s="85" customFormat="1" ht="31.5">
      <c r="A25" s="81">
        <v>16</v>
      </c>
      <c r="B25" s="83" t="s">
        <v>85</v>
      </c>
      <c r="C25" s="86">
        <f t="shared" si="0"/>
        <v>6</v>
      </c>
      <c r="D25" s="86">
        <v>1</v>
      </c>
      <c r="E25" s="86">
        <v>1</v>
      </c>
      <c r="F25" s="86">
        <v>1</v>
      </c>
      <c r="G25" s="86">
        <v>0</v>
      </c>
      <c r="H25" s="86">
        <v>1</v>
      </c>
      <c r="I25" s="86">
        <v>1</v>
      </c>
      <c r="J25" s="87">
        <v>1</v>
      </c>
    </row>
    <row r="26" spans="1:10" s="85" customFormat="1" ht="47.25">
      <c r="A26" s="81">
        <v>17</v>
      </c>
      <c r="B26" s="83" t="s">
        <v>87</v>
      </c>
      <c r="C26" s="86">
        <f t="shared" si="0"/>
        <v>1</v>
      </c>
      <c r="D26" s="86">
        <v>1</v>
      </c>
      <c r="E26" s="86">
        <v>0</v>
      </c>
      <c r="F26" s="86">
        <v>0</v>
      </c>
      <c r="G26" s="86">
        <v>0</v>
      </c>
      <c r="H26" s="86">
        <v>0</v>
      </c>
      <c r="I26" s="86">
        <v>0</v>
      </c>
      <c r="J26" s="87">
        <v>0</v>
      </c>
    </row>
    <row r="27" spans="1:10" s="85" customFormat="1" ht="31.5">
      <c r="A27" s="81">
        <v>18</v>
      </c>
      <c r="B27" s="83" t="s">
        <v>86</v>
      </c>
      <c r="C27" s="86">
        <f t="shared" si="0"/>
        <v>4</v>
      </c>
      <c r="D27" s="86">
        <v>1</v>
      </c>
      <c r="E27" s="86">
        <v>1</v>
      </c>
      <c r="F27" s="86">
        <v>1</v>
      </c>
      <c r="G27" s="86">
        <v>1</v>
      </c>
      <c r="H27" s="86">
        <v>0</v>
      </c>
      <c r="I27" s="86">
        <v>0</v>
      </c>
      <c r="J27" s="87">
        <v>0</v>
      </c>
    </row>
    <row r="28" spans="1:10" s="85" customFormat="1" ht="31.5">
      <c r="A28" s="81">
        <v>19</v>
      </c>
      <c r="B28" s="83" t="s">
        <v>89</v>
      </c>
      <c r="C28" s="86">
        <f t="shared" si="0"/>
        <v>3</v>
      </c>
      <c r="D28" s="86">
        <v>1</v>
      </c>
      <c r="E28" s="86">
        <v>0</v>
      </c>
      <c r="F28" s="86">
        <v>0</v>
      </c>
      <c r="G28" s="86">
        <v>0</v>
      </c>
      <c r="H28" s="86">
        <v>1</v>
      </c>
      <c r="I28" s="86">
        <v>1</v>
      </c>
      <c r="J28" s="87">
        <v>0</v>
      </c>
    </row>
    <row r="29" spans="1:10" s="85" customFormat="1" ht="47.25">
      <c r="A29" s="81">
        <v>20</v>
      </c>
      <c r="B29" s="83" t="s">
        <v>90</v>
      </c>
      <c r="C29" s="86">
        <f t="shared" si="0"/>
        <v>1</v>
      </c>
      <c r="D29" s="86">
        <v>1</v>
      </c>
      <c r="E29" s="86">
        <v>0</v>
      </c>
      <c r="F29" s="86">
        <v>0</v>
      </c>
      <c r="G29" s="86">
        <v>0</v>
      </c>
      <c r="H29" s="86">
        <v>0</v>
      </c>
      <c r="I29" s="86">
        <v>0</v>
      </c>
      <c r="J29" s="87">
        <v>0</v>
      </c>
    </row>
    <row r="30" spans="1:10" s="85" customFormat="1" ht="47.25">
      <c r="A30" s="81">
        <v>21</v>
      </c>
      <c r="B30" s="83" t="s">
        <v>91</v>
      </c>
      <c r="C30" s="86">
        <f t="shared" si="0"/>
        <v>3</v>
      </c>
      <c r="D30" s="86">
        <v>1</v>
      </c>
      <c r="E30" s="86">
        <v>1</v>
      </c>
      <c r="F30" s="86">
        <v>1</v>
      </c>
      <c r="G30" s="86">
        <v>0</v>
      </c>
      <c r="H30" s="86">
        <v>0</v>
      </c>
      <c r="I30" s="86">
        <v>0</v>
      </c>
      <c r="J30" s="87">
        <v>0</v>
      </c>
    </row>
    <row r="31" spans="1:10" s="85" customFormat="1" ht="31.5">
      <c r="A31" s="81">
        <v>22</v>
      </c>
      <c r="B31" s="83" t="s">
        <v>92</v>
      </c>
      <c r="C31" s="86">
        <f t="shared" si="0"/>
        <v>3</v>
      </c>
      <c r="D31" s="86">
        <v>1</v>
      </c>
      <c r="E31" s="86">
        <v>0</v>
      </c>
      <c r="F31" s="86">
        <v>0</v>
      </c>
      <c r="G31" s="86">
        <v>0</v>
      </c>
      <c r="H31" s="86">
        <v>1</v>
      </c>
      <c r="I31" s="86">
        <v>1</v>
      </c>
      <c r="J31" s="87">
        <v>0</v>
      </c>
    </row>
    <row r="32" spans="1:10" s="85" customFormat="1" ht="31.5">
      <c r="A32" s="81">
        <v>23</v>
      </c>
      <c r="B32" s="83" t="s">
        <v>93</v>
      </c>
      <c r="C32" s="86">
        <f t="shared" si="0"/>
        <v>7</v>
      </c>
      <c r="D32" s="86">
        <v>1</v>
      </c>
      <c r="E32" s="86">
        <v>1</v>
      </c>
      <c r="F32" s="86">
        <v>1</v>
      </c>
      <c r="G32" s="86">
        <v>1</v>
      </c>
      <c r="H32" s="86">
        <v>1</v>
      </c>
      <c r="I32" s="86">
        <v>1</v>
      </c>
      <c r="J32" s="87">
        <v>1</v>
      </c>
    </row>
    <row r="33" spans="1:10" s="85" customFormat="1" ht="47.25">
      <c r="A33" s="81">
        <v>24</v>
      </c>
      <c r="B33" s="83" t="s">
        <v>94</v>
      </c>
      <c r="C33" s="86">
        <f t="shared" si="0"/>
        <v>7</v>
      </c>
      <c r="D33" s="86">
        <v>1</v>
      </c>
      <c r="E33" s="86">
        <v>1</v>
      </c>
      <c r="F33" s="86">
        <v>1</v>
      </c>
      <c r="G33" s="86">
        <v>1</v>
      </c>
      <c r="H33" s="86">
        <v>1</v>
      </c>
      <c r="I33" s="86">
        <v>1</v>
      </c>
      <c r="J33" s="87">
        <v>1</v>
      </c>
    </row>
    <row r="34" spans="1:10" s="85" customFormat="1" ht="31.5">
      <c r="A34" s="81">
        <v>25</v>
      </c>
      <c r="B34" s="83" t="s">
        <v>95</v>
      </c>
      <c r="C34" s="86">
        <f t="shared" si="0"/>
        <v>7</v>
      </c>
      <c r="D34" s="86">
        <v>1</v>
      </c>
      <c r="E34" s="86">
        <v>1</v>
      </c>
      <c r="F34" s="86">
        <v>1</v>
      </c>
      <c r="G34" s="86">
        <v>1</v>
      </c>
      <c r="H34" s="86">
        <v>1</v>
      </c>
      <c r="I34" s="86">
        <v>1</v>
      </c>
      <c r="J34" s="87">
        <v>1</v>
      </c>
    </row>
    <row r="35" spans="1:10" s="85" customFormat="1" ht="47.25">
      <c r="A35" s="81">
        <v>26</v>
      </c>
      <c r="B35" s="83" t="s">
        <v>71</v>
      </c>
      <c r="C35" s="86">
        <f t="shared" si="0"/>
        <v>7</v>
      </c>
      <c r="D35" s="86">
        <v>1</v>
      </c>
      <c r="E35" s="86">
        <v>1</v>
      </c>
      <c r="F35" s="86">
        <v>1</v>
      </c>
      <c r="G35" s="86">
        <v>1</v>
      </c>
      <c r="H35" s="86">
        <v>1</v>
      </c>
      <c r="I35" s="86">
        <v>1</v>
      </c>
      <c r="J35" s="87">
        <v>1</v>
      </c>
    </row>
    <row r="36" spans="1:10" s="85" customFormat="1" ht="47.25">
      <c r="A36" s="81">
        <v>27</v>
      </c>
      <c r="B36" s="83" t="s">
        <v>70</v>
      </c>
      <c r="C36" s="86">
        <f>SUM(D36:J36)</f>
        <v>7</v>
      </c>
      <c r="D36" s="86">
        <v>1</v>
      </c>
      <c r="E36" s="86">
        <v>1</v>
      </c>
      <c r="F36" s="86">
        <v>1</v>
      </c>
      <c r="G36" s="86">
        <v>1</v>
      </c>
      <c r="H36" s="86">
        <v>1</v>
      </c>
      <c r="I36" s="86">
        <v>1</v>
      </c>
      <c r="J36" s="87">
        <v>1</v>
      </c>
    </row>
    <row r="37" spans="1:10" ht="16.5" thickBot="1">
      <c r="A37" s="60"/>
      <c r="B37" s="61" t="s">
        <v>47</v>
      </c>
      <c r="C37" s="102">
        <f>SUM(C10:C36)/27</f>
        <v>4.148148148148148</v>
      </c>
      <c r="D37" s="102">
        <f aca="true" t="shared" si="1" ref="D37:J37">SUM(D10:D36)/27</f>
        <v>1</v>
      </c>
      <c r="E37" s="102">
        <f t="shared" si="1"/>
        <v>0.5925925925925926</v>
      </c>
      <c r="F37" s="102">
        <f t="shared" si="1"/>
        <v>0.6296296296296297</v>
      </c>
      <c r="G37" s="102">
        <f t="shared" si="1"/>
        <v>0.2962962962962963</v>
      </c>
      <c r="H37" s="102">
        <f t="shared" si="1"/>
        <v>0.6666666666666666</v>
      </c>
      <c r="I37" s="102">
        <f t="shared" si="1"/>
        <v>0.5185185185185185</v>
      </c>
      <c r="J37" s="102">
        <f t="shared" si="1"/>
        <v>0.4444444444444444</v>
      </c>
    </row>
    <row r="38" spans="1:10" ht="15">
      <c r="A38" s="165" t="s">
        <v>67</v>
      </c>
      <c r="B38" s="165"/>
      <c r="C38" s="165"/>
      <c r="D38" s="165"/>
      <c r="E38" s="165"/>
      <c r="F38" s="165"/>
      <c r="G38" s="165"/>
      <c r="H38" s="165"/>
      <c r="I38" s="165"/>
      <c r="J38" s="165"/>
    </row>
  </sheetData>
  <sheetProtection/>
  <mergeCells count="3">
    <mergeCell ref="A3:J3"/>
    <mergeCell ref="C4:J4"/>
    <mergeCell ref="A38:J38"/>
  </mergeCells>
  <hyperlinks>
    <hyperlink ref="C8" r:id="rId1" display="www.bus.gov.ru"/>
  </hyperlinks>
  <printOptions/>
  <pageMargins left="0.11811023622047244" right="0.11811023622047244" top="0.15748031496062992" bottom="0.15748031496062992" header="0" footer="0"/>
  <pageSetup horizontalDpi="600" verticalDpi="600" orientation="landscape" paperSize="9" r:id="rId2"/>
</worksheet>
</file>

<file path=xl/worksheets/sheet5.xml><?xml version="1.0" encoding="utf-8"?>
<worksheet xmlns="http://schemas.openxmlformats.org/spreadsheetml/2006/main" xmlns:r="http://schemas.openxmlformats.org/officeDocument/2006/relationships">
  <dimension ref="A1:S38"/>
  <sheetViews>
    <sheetView view="pageBreakPreview" zoomScale="75" zoomScaleSheetLayoutView="75" zoomScalePageLayoutView="0" workbookViewId="0" topLeftCell="A1">
      <selection activeCell="B11" sqref="B11"/>
    </sheetView>
  </sheetViews>
  <sheetFormatPr defaultColWidth="9.140625" defaultRowHeight="15"/>
  <cols>
    <col min="2" max="2" width="29.140625" style="0" customWidth="1"/>
    <col min="3" max="3" width="16.421875" style="0" customWidth="1"/>
    <col min="4" max="4" width="16.00390625" style="0" customWidth="1"/>
    <col min="5" max="5" width="20.8515625" style="0" customWidth="1"/>
    <col min="6" max="6" width="15.8515625" style="0" customWidth="1"/>
    <col min="7" max="7" width="17.28125" style="0" customWidth="1"/>
    <col min="8" max="8" width="21.140625" style="0" customWidth="1"/>
    <col min="9" max="9" width="19.57421875" style="0" customWidth="1"/>
    <col min="10" max="10" width="20.140625" style="0" customWidth="1"/>
    <col min="11" max="11" width="17.7109375" style="0" customWidth="1"/>
    <col min="12" max="12" width="22.7109375" style="0" customWidth="1"/>
    <col min="13" max="13" width="23.421875" style="0" customWidth="1"/>
    <col min="14" max="14" width="48.7109375" style="0" customWidth="1"/>
    <col min="16" max="16" width="17.8515625" style="0" customWidth="1"/>
    <col min="17" max="17" width="14.421875" style="0" customWidth="1"/>
    <col min="18" max="18" width="12.7109375" style="0" customWidth="1"/>
    <col min="19" max="19" width="20.7109375" style="0" customWidth="1"/>
  </cols>
  <sheetData>
    <row r="1" spans="6:19" ht="15.75" thickBot="1">
      <c r="F1" s="136" t="s">
        <v>68</v>
      </c>
      <c r="G1" s="150"/>
      <c r="H1" s="150"/>
      <c r="I1" s="150"/>
      <c r="J1" s="150"/>
      <c r="K1" s="150"/>
      <c r="L1" s="150"/>
      <c r="M1" s="150"/>
      <c r="N1" s="150"/>
      <c r="O1" s="150"/>
      <c r="P1" s="150"/>
      <c r="Q1" s="150"/>
      <c r="R1" s="150"/>
      <c r="S1" s="150"/>
    </row>
    <row r="2" spans="1:19" ht="15.75">
      <c r="A2" s="62"/>
      <c r="B2" s="63"/>
      <c r="C2" s="63"/>
      <c r="D2" s="173" t="s">
        <v>46</v>
      </c>
      <c r="E2" s="173"/>
      <c r="F2" s="173"/>
      <c r="G2" s="173"/>
      <c r="H2" s="173"/>
      <c r="I2" s="173"/>
      <c r="J2" s="173"/>
      <c r="K2" s="173"/>
      <c r="L2" s="173"/>
      <c r="M2" s="173"/>
      <c r="N2" s="173"/>
      <c r="O2" s="173"/>
      <c r="P2" s="173"/>
      <c r="Q2" s="173"/>
      <c r="R2" s="173"/>
      <c r="S2" s="174"/>
    </row>
    <row r="3" spans="1:19" ht="126" customHeight="1">
      <c r="A3" s="39"/>
      <c r="B3" s="64"/>
      <c r="C3" s="64"/>
      <c r="D3" s="64"/>
      <c r="E3" s="66" t="s">
        <v>48</v>
      </c>
      <c r="F3" s="171" t="s">
        <v>49</v>
      </c>
      <c r="G3" s="172"/>
      <c r="H3" s="172"/>
      <c r="I3" s="172"/>
      <c r="J3" s="172"/>
      <c r="K3" s="171" t="s">
        <v>38</v>
      </c>
      <c r="L3" s="172"/>
      <c r="M3" s="172"/>
      <c r="N3" s="66" t="s">
        <v>39</v>
      </c>
      <c r="O3" s="171" t="s">
        <v>40</v>
      </c>
      <c r="P3" s="172"/>
      <c r="Q3" s="172"/>
      <c r="R3" s="172"/>
      <c r="S3" s="67" t="s">
        <v>41</v>
      </c>
    </row>
    <row r="4" spans="1:19" ht="15.75">
      <c r="A4" s="39"/>
      <c r="B4" s="64"/>
      <c r="C4" s="64"/>
      <c r="D4" s="64"/>
      <c r="E4" s="66" t="s">
        <v>1</v>
      </c>
      <c r="F4" s="171" t="s">
        <v>1</v>
      </c>
      <c r="G4" s="172"/>
      <c r="H4" s="172"/>
      <c r="I4" s="172"/>
      <c r="J4" s="172"/>
      <c r="K4" s="171" t="s">
        <v>1</v>
      </c>
      <c r="L4" s="172"/>
      <c r="M4" s="172"/>
      <c r="N4" s="66" t="s">
        <v>50</v>
      </c>
      <c r="O4" s="171" t="s">
        <v>1</v>
      </c>
      <c r="P4" s="172"/>
      <c r="Q4" s="172"/>
      <c r="R4" s="172"/>
      <c r="S4" s="68" t="s">
        <v>50</v>
      </c>
    </row>
    <row r="5" spans="1:19" ht="185.25" customHeight="1">
      <c r="A5" s="47"/>
      <c r="B5" s="50" t="s">
        <v>1</v>
      </c>
      <c r="C5" s="64" t="s">
        <v>54</v>
      </c>
      <c r="D5" s="64" t="s">
        <v>55</v>
      </c>
      <c r="E5" s="65" t="s">
        <v>5</v>
      </c>
      <c r="F5" s="64" t="s">
        <v>52</v>
      </c>
      <c r="G5" s="50" t="s">
        <v>12</v>
      </c>
      <c r="H5" s="50" t="s">
        <v>15</v>
      </c>
      <c r="I5" s="50" t="s">
        <v>16</v>
      </c>
      <c r="J5" s="50" t="s">
        <v>18</v>
      </c>
      <c r="K5" s="64" t="s">
        <v>52</v>
      </c>
      <c r="L5" s="50" t="s">
        <v>19</v>
      </c>
      <c r="M5" s="50" t="s">
        <v>20</v>
      </c>
      <c r="N5" s="50" t="s">
        <v>21</v>
      </c>
      <c r="O5" s="64" t="s">
        <v>52</v>
      </c>
      <c r="P5" s="50" t="s">
        <v>23</v>
      </c>
      <c r="Q5" s="50" t="s">
        <v>25</v>
      </c>
      <c r="R5" s="50" t="s">
        <v>26</v>
      </c>
      <c r="S5" s="51" t="s">
        <v>42</v>
      </c>
    </row>
    <row r="6" spans="1:19" ht="15.75">
      <c r="A6" s="47"/>
      <c r="B6" s="50" t="s">
        <v>9</v>
      </c>
      <c r="C6" s="50"/>
      <c r="D6" s="50"/>
      <c r="E6" s="65" t="s">
        <v>7</v>
      </c>
      <c r="F6" s="64"/>
      <c r="G6" s="50" t="s">
        <v>6</v>
      </c>
      <c r="H6" s="50" t="s">
        <v>7</v>
      </c>
      <c r="I6" s="50" t="s">
        <v>6</v>
      </c>
      <c r="J6" s="50" t="s">
        <v>6</v>
      </c>
      <c r="K6" s="64"/>
      <c r="L6" s="50" t="s">
        <v>6</v>
      </c>
      <c r="M6" s="50" t="s">
        <v>7</v>
      </c>
      <c r="N6" s="50" t="s">
        <v>6</v>
      </c>
      <c r="O6" s="64"/>
      <c r="P6" s="50" t="s">
        <v>6</v>
      </c>
      <c r="Q6" s="50" t="s">
        <v>7</v>
      </c>
      <c r="R6" s="50" t="s">
        <v>7</v>
      </c>
      <c r="S6" s="69" t="s">
        <v>6</v>
      </c>
    </row>
    <row r="7" spans="1:19" ht="15.75">
      <c r="A7" s="47"/>
      <c r="B7" s="50" t="s">
        <v>10</v>
      </c>
      <c r="C7" s="50">
        <f>E7+F7+K7+N7+O7+S7</f>
        <v>65</v>
      </c>
      <c r="D7" s="50">
        <f>E7+F7+K7+N7+O7</f>
        <v>60</v>
      </c>
      <c r="E7" s="64">
        <v>5</v>
      </c>
      <c r="F7" s="64">
        <f>SUM(G7:J7)</f>
        <v>23</v>
      </c>
      <c r="G7" s="50">
        <v>5</v>
      </c>
      <c r="H7" s="50">
        <v>8</v>
      </c>
      <c r="I7" s="50">
        <v>5</v>
      </c>
      <c r="J7" s="50">
        <v>5</v>
      </c>
      <c r="K7" s="64">
        <f>SUM(L7:M7)</f>
        <v>14</v>
      </c>
      <c r="L7" s="50">
        <v>7</v>
      </c>
      <c r="M7" s="50">
        <v>7</v>
      </c>
      <c r="N7" s="64">
        <v>7</v>
      </c>
      <c r="O7" s="64">
        <f>SUM(P7:R7)</f>
        <v>11</v>
      </c>
      <c r="P7" s="50">
        <v>5</v>
      </c>
      <c r="Q7" s="50">
        <v>4</v>
      </c>
      <c r="R7" s="50">
        <v>2</v>
      </c>
      <c r="S7" s="67">
        <v>5</v>
      </c>
    </row>
    <row r="8" spans="1:19" ht="31.5">
      <c r="A8" s="47"/>
      <c r="B8" s="50" t="s">
        <v>11</v>
      </c>
      <c r="C8" s="50"/>
      <c r="D8" s="50"/>
      <c r="E8" s="65" t="s">
        <v>8</v>
      </c>
      <c r="F8" s="64"/>
      <c r="G8" s="50" t="s">
        <v>8</v>
      </c>
      <c r="H8" s="50" t="s">
        <v>8</v>
      </c>
      <c r="I8" s="50" t="s">
        <v>8</v>
      </c>
      <c r="J8" s="50" t="s">
        <v>8</v>
      </c>
      <c r="K8" s="64"/>
      <c r="L8" s="50" t="s">
        <v>8</v>
      </c>
      <c r="M8" s="50" t="s">
        <v>8</v>
      </c>
      <c r="N8" s="50" t="s">
        <v>8</v>
      </c>
      <c r="O8" s="50"/>
      <c r="P8" s="50" t="s">
        <v>8</v>
      </c>
      <c r="Q8" s="50" t="s">
        <v>8</v>
      </c>
      <c r="R8" s="50" t="s">
        <v>8</v>
      </c>
      <c r="S8" s="51"/>
    </row>
    <row r="9" spans="1:19" ht="47.25">
      <c r="A9" s="47" t="s">
        <v>27</v>
      </c>
      <c r="B9" s="50" t="s">
        <v>28</v>
      </c>
      <c r="C9" s="50"/>
      <c r="D9" s="50"/>
      <c r="E9" s="50"/>
      <c r="F9" s="64"/>
      <c r="G9" s="50"/>
      <c r="H9" s="50"/>
      <c r="I9" s="50"/>
      <c r="J9" s="50"/>
      <c r="K9" s="64"/>
      <c r="L9" s="50"/>
      <c r="M9" s="50"/>
      <c r="N9" s="50"/>
      <c r="O9" s="50"/>
      <c r="P9" s="50"/>
      <c r="Q9" s="50"/>
      <c r="R9" s="50"/>
      <c r="S9" s="51"/>
    </row>
    <row r="10" spans="1:19" s="111" customFormat="1" ht="60">
      <c r="A10" s="106">
        <v>1</v>
      </c>
      <c r="B10" s="117" t="s">
        <v>69</v>
      </c>
      <c r="C10" s="108">
        <f>SUM(E10,F10,K10,N10,O10,S10)</f>
        <v>59.75</v>
      </c>
      <c r="D10" s="108">
        <f>SUM(E10,F10,K10,O10,N10)</f>
        <v>55.13</v>
      </c>
      <c r="E10" s="108">
        <v>4.59</v>
      </c>
      <c r="F10" s="109">
        <f aca="true" t="shared" si="0" ref="F10:F36">SUM(G10:J10)</f>
        <v>20.38</v>
      </c>
      <c r="G10" s="108">
        <v>4.8</v>
      </c>
      <c r="H10" s="108">
        <v>6.58</v>
      </c>
      <c r="I10" s="108">
        <v>4.82</v>
      </c>
      <c r="J10" s="108">
        <v>4.18</v>
      </c>
      <c r="K10" s="109">
        <f aca="true" t="shared" si="1" ref="K10:K36">SUM(L10:M10)</f>
        <v>12.82</v>
      </c>
      <c r="L10" s="108">
        <v>6.48</v>
      </c>
      <c r="M10" s="108">
        <v>6.34</v>
      </c>
      <c r="N10" s="108">
        <v>6.78</v>
      </c>
      <c r="O10" s="109">
        <f aca="true" t="shared" si="2" ref="O10:O36">SUM(P10:R10)</f>
        <v>10.56</v>
      </c>
      <c r="P10" s="108">
        <v>4.73</v>
      </c>
      <c r="Q10" s="108">
        <v>3.89</v>
      </c>
      <c r="R10" s="108">
        <v>1.94</v>
      </c>
      <c r="S10" s="110">
        <v>4.62</v>
      </c>
    </row>
    <row r="11" spans="1:19" s="111" customFormat="1" ht="90">
      <c r="A11" s="106">
        <v>2</v>
      </c>
      <c r="B11" s="117" t="s">
        <v>76</v>
      </c>
      <c r="C11" s="108">
        <f aca="true" t="shared" si="3" ref="C11:C36">SUM(E11,F11,K11,N11,O11,S11)</f>
        <v>59.15</v>
      </c>
      <c r="D11" s="108">
        <f aca="true" t="shared" si="4" ref="D11:D36">SUM(E11,F11,K11,O11,N11)</f>
        <v>54.75</v>
      </c>
      <c r="E11" s="112">
        <v>4.67</v>
      </c>
      <c r="F11" s="109">
        <f t="shared" si="0"/>
        <v>20.409999999999997</v>
      </c>
      <c r="G11" s="112">
        <v>4.75</v>
      </c>
      <c r="H11" s="112">
        <v>6.72</v>
      </c>
      <c r="I11" s="112">
        <v>4.68</v>
      </c>
      <c r="J11" s="112">
        <v>4.26</v>
      </c>
      <c r="K11" s="109">
        <f t="shared" si="1"/>
        <v>12.57</v>
      </c>
      <c r="L11" s="112">
        <v>6.42</v>
      </c>
      <c r="M11" s="112">
        <v>6.15</v>
      </c>
      <c r="N11" s="112">
        <v>6.61</v>
      </c>
      <c r="O11" s="109">
        <f t="shared" si="2"/>
        <v>10.489999999999998</v>
      </c>
      <c r="P11" s="112">
        <v>4.79</v>
      </c>
      <c r="Q11" s="112">
        <v>3.75</v>
      </c>
      <c r="R11" s="112">
        <v>1.95</v>
      </c>
      <c r="S11" s="112">
        <v>4.4</v>
      </c>
    </row>
    <row r="12" spans="1:19" s="111" customFormat="1" ht="75">
      <c r="A12" s="106">
        <v>3</v>
      </c>
      <c r="B12" s="117" t="s">
        <v>72</v>
      </c>
      <c r="C12" s="108">
        <f t="shared" si="3"/>
        <v>57.879999999999995</v>
      </c>
      <c r="D12" s="108">
        <f t="shared" si="4"/>
        <v>53.26</v>
      </c>
      <c r="E12" s="112">
        <v>4.31</v>
      </c>
      <c r="F12" s="109">
        <f t="shared" si="0"/>
        <v>20.03</v>
      </c>
      <c r="G12" s="112">
        <v>4.89</v>
      </c>
      <c r="H12" s="112">
        <v>6.19</v>
      </c>
      <c r="I12" s="112">
        <v>4.86</v>
      </c>
      <c r="J12" s="112">
        <v>4.09</v>
      </c>
      <c r="K12" s="109">
        <f t="shared" si="1"/>
        <v>11.260000000000002</v>
      </c>
      <c r="L12" s="112">
        <v>6.65</v>
      </c>
      <c r="M12" s="112">
        <v>4.61</v>
      </c>
      <c r="N12" s="112">
        <v>6.83</v>
      </c>
      <c r="O12" s="109">
        <f t="shared" si="2"/>
        <v>10.83</v>
      </c>
      <c r="P12" s="112">
        <v>4.92</v>
      </c>
      <c r="Q12" s="112">
        <v>3.97</v>
      </c>
      <c r="R12" s="112">
        <v>1.94</v>
      </c>
      <c r="S12" s="112">
        <v>4.62</v>
      </c>
    </row>
    <row r="13" spans="1:19" s="111" customFormat="1" ht="75">
      <c r="A13" s="106">
        <v>4</v>
      </c>
      <c r="B13" s="117" t="s">
        <v>73</v>
      </c>
      <c r="C13" s="108">
        <f t="shared" si="3"/>
        <v>58.6</v>
      </c>
      <c r="D13" s="108">
        <f t="shared" si="4"/>
        <v>54.38</v>
      </c>
      <c r="E13" s="112">
        <v>4.74</v>
      </c>
      <c r="F13" s="109">
        <f t="shared" si="0"/>
        <v>19.900000000000002</v>
      </c>
      <c r="G13" s="112">
        <v>4.66</v>
      </c>
      <c r="H13" s="112">
        <v>6.3</v>
      </c>
      <c r="I13" s="112">
        <v>4.83</v>
      </c>
      <c r="J13" s="112">
        <v>4.11</v>
      </c>
      <c r="K13" s="109">
        <f t="shared" si="1"/>
        <v>12.34</v>
      </c>
      <c r="L13" s="112">
        <v>6.52</v>
      </c>
      <c r="M13" s="112">
        <v>5.82</v>
      </c>
      <c r="N13" s="112">
        <v>6.8</v>
      </c>
      <c r="O13" s="109">
        <f t="shared" si="2"/>
        <v>10.6</v>
      </c>
      <c r="P13" s="112">
        <v>4.81</v>
      </c>
      <c r="Q13" s="112">
        <v>3.85</v>
      </c>
      <c r="R13" s="112">
        <v>1.94</v>
      </c>
      <c r="S13" s="112">
        <v>4.22</v>
      </c>
    </row>
    <row r="14" spans="1:19" s="111" customFormat="1" ht="60">
      <c r="A14" s="106">
        <v>5</v>
      </c>
      <c r="B14" s="117" t="s">
        <v>74</v>
      </c>
      <c r="C14" s="108">
        <f t="shared" si="3"/>
        <v>50.230000000000004</v>
      </c>
      <c r="D14" s="108">
        <f t="shared" si="4"/>
        <v>46.89</v>
      </c>
      <c r="E14" s="112">
        <v>4.7</v>
      </c>
      <c r="F14" s="109">
        <f t="shared" si="0"/>
        <v>15.430000000000001</v>
      </c>
      <c r="G14" s="112">
        <v>4.86</v>
      </c>
      <c r="H14" s="112">
        <v>4.49</v>
      </c>
      <c r="I14" s="112">
        <v>3.34</v>
      </c>
      <c r="J14" s="112">
        <v>2.74</v>
      </c>
      <c r="K14" s="109">
        <f t="shared" si="1"/>
        <v>8.91</v>
      </c>
      <c r="L14" s="112">
        <v>6.66</v>
      </c>
      <c r="M14" s="112">
        <v>2.25</v>
      </c>
      <c r="N14" s="112">
        <v>6.89</v>
      </c>
      <c r="O14" s="109">
        <f t="shared" si="2"/>
        <v>10.96</v>
      </c>
      <c r="P14" s="112">
        <v>4.96</v>
      </c>
      <c r="Q14" s="112">
        <v>4</v>
      </c>
      <c r="R14" s="112">
        <v>2</v>
      </c>
      <c r="S14" s="112">
        <v>3.34</v>
      </c>
    </row>
    <row r="15" spans="1:19" s="111" customFormat="1" ht="60">
      <c r="A15" s="106">
        <v>6</v>
      </c>
      <c r="B15" s="117" t="s">
        <v>75</v>
      </c>
      <c r="C15" s="108">
        <f t="shared" si="3"/>
        <v>57.33</v>
      </c>
      <c r="D15" s="108">
        <f t="shared" si="4"/>
        <v>52.5</v>
      </c>
      <c r="E15" s="112">
        <v>4.74</v>
      </c>
      <c r="F15" s="109">
        <f t="shared" si="0"/>
        <v>18.93</v>
      </c>
      <c r="G15" s="112">
        <v>4.96</v>
      </c>
      <c r="H15" s="112">
        <v>4.66</v>
      </c>
      <c r="I15" s="112">
        <v>4.96</v>
      </c>
      <c r="J15" s="112">
        <v>4.35</v>
      </c>
      <c r="K15" s="109">
        <f t="shared" si="1"/>
        <v>11.16</v>
      </c>
      <c r="L15" s="112">
        <v>6.85</v>
      </c>
      <c r="M15" s="112">
        <v>4.31</v>
      </c>
      <c r="N15" s="112">
        <v>6.79</v>
      </c>
      <c r="O15" s="109">
        <f t="shared" si="2"/>
        <v>10.88</v>
      </c>
      <c r="P15" s="112">
        <v>4.94</v>
      </c>
      <c r="Q15" s="112">
        <v>3.96</v>
      </c>
      <c r="R15" s="112">
        <v>1.98</v>
      </c>
      <c r="S15" s="112">
        <v>4.83</v>
      </c>
    </row>
    <row r="16" spans="1:19" s="111" customFormat="1" ht="60">
      <c r="A16" s="106">
        <v>7</v>
      </c>
      <c r="B16" s="117" t="s">
        <v>77</v>
      </c>
      <c r="C16" s="108">
        <f t="shared" si="3"/>
        <v>63.35</v>
      </c>
      <c r="D16" s="108">
        <f t="shared" si="4"/>
        <v>58.75</v>
      </c>
      <c r="E16" s="112">
        <v>4.97</v>
      </c>
      <c r="F16" s="109">
        <f t="shared" si="0"/>
        <v>22.25</v>
      </c>
      <c r="G16" s="112">
        <v>4.93</v>
      </c>
      <c r="H16" s="112">
        <v>7.62</v>
      </c>
      <c r="I16" s="112">
        <v>4.93</v>
      </c>
      <c r="J16" s="112">
        <v>4.77</v>
      </c>
      <c r="K16" s="109">
        <f t="shared" si="1"/>
        <v>13.629999999999999</v>
      </c>
      <c r="L16" s="112">
        <v>6.8</v>
      </c>
      <c r="M16" s="112">
        <v>6.83</v>
      </c>
      <c r="N16" s="112">
        <v>6.95</v>
      </c>
      <c r="O16" s="109">
        <f t="shared" si="2"/>
        <v>10.950000000000001</v>
      </c>
      <c r="P16" s="112">
        <v>4.97</v>
      </c>
      <c r="Q16" s="112">
        <v>3.99</v>
      </c>
      <c r="R16" s="112">
        <v>1.99</v>
      </c>
      <c r="S16" s="112">
        <v>4.6</v>
      </c>
    </row>
    <row r="17" spans="1:19" s="111" customFormat="1" ht="60">
      <c r="A17" s="106">
        <v>8</v>
      </c>
      <c r="B17" s="117" t="s">
        <v>88</v>
      </c>
      <c r="C17" s="108">
        <f t="shared" si="3"/>
        <v>58.28999999999999</v>
      </c>
      <c r="D17" s="108">
        <f t="shared" si="4"/>
        <v>54.22999999999999</v>
      </c>
      <c r="E17" s="112">
        <v>4.6</v>
      </c>
      <c r="F17" s="109">
        <f t="shared" si="0"/>
        <v>19.84</v>
      </c>
      <c r="G17" s="112">
        <v>4.54</v>
      </c>
      <c r="H17" s="112">
        <v>6.57</v>
      </c>
      <c r="I17" s="112">
        <v>4.39</v>
      </c>
      <c r="J17" s="112">
        <v>4.34</v>
      </c>
      <c r="K17" s="109">
        <f t="shared" si="1"/>
        <v>12.83</v>
      </c>
      <c r="L17" s="112">
        <v>6.32</v>
      </c>
      <c r="M17" s="112">
        <v>6.51</v>
      </c>
      <c r="N17" s="112">
        <v>6.41</v>
      </c>
      <c r="O17" s="109">
        <f t="shared" si="2"/>
        <v>10.549999999999999</v>
      </c>
      <c r="P17" s="112">
        <v>4.76</v>
      </c>
      <c r="Q17" s="112">
        <v>3.85</v>
      </c>
      <c r="R17" s="112">
        <v>1.94</v>
      </c>
      <c r="S17" s="112">
        <v>4.06</v>
      </c>
    </row>
    <row r="18" spans="1:19" s="111" customFormat="1" ht="60">
      <c r="A18" s="106">
        <v>9</v>
      </c>
      <c r="B18" s="117" t="s">
        <v>78</v>
      </c>
      <c r="C18" s="108">
        <f t="shared" si="3"/>
        <v>58.730000000000004</v>
      </c>
      <c r="D18" s="108">
        <f t="shared" si="4"/>
        <v>54.160000000000004</v>
      </c>
      <c r="E18" s="112">
        <v>4.43</v>
      </c>
      <c r="F18" s="109">
        <f t="shared" si="0"/>
        <v>20.27</v>
      </c>
      <c r="G18" s="112">
        <v>4.26</v>
      </c>
      <c r="H18" s="112">
        <v>6.73</v>
      </c>
      <c r="I18" s="112">
        <v>4.76</v>
      </c>
      <c r="J18" s="112">
        <v>4.52</v>
      </c>
      <c r="K18" s="109">
        <f t="shared" si="1"/>
        <v>12.64</v>
      </c>
      <c r="L18" s="112">
        <v>6.63</v>
      </c>
      <c r="M18" s="112">
        <v>6.01</v>
      </c>
      <c r="N18" s="112">
        <v>6.37</v>
      </c>
      <c r="O18" s="109">
        <f t="shared" si="2"/>
        <v>10.450000000000001</v>
      </c>
      <c r="P18" s="112">
        <v>4.62</v>
      </c>
      <c r="Q18" s="112">
        <v>3.84</v>
      </c>
      <c r="R18" s="112">
        <v>1.99</v>
      </c>
      <c r="S18" s="112">
        <v>4.57</v>
      </c>
    </row>
    <row r="19" spans="1:19" s="111" customFormat="1" ht="60">
      <c r="A19" s="106">
        <v>10</v>
      </c>
      <c r="B19" s="117" t="s">
        <v>79</v>
      </c>
      <c r="C19" s="108">
        <f t="shared" si="3"/>
        <v>58.95</v>
      </c>
      <c r="D19" s="108">
        <f t="shared" si="4"/>
        <v>54.900000000000006</v>
      </c>
      <c r="E19" s="112">
        <v>4.04</v>
      </c>
      <c r="F19" s="109">
        <f t="shared" si="0"/>
        <v>20.92</v>
      </c>
      <c r="G19" s="112">
        <v>4.96</v>
      </c>
      <c r="H19" s="112">
        <v>6.98</v>
      </c>
      <c r="I19" s="112">
        <v>4.07</v>
      </c>
      <c r="J19" s="112">
        <v>4.91</v>
      </c>
      <c r="K19" s="109">
        <f t="shared" si="1"/>
        <v>12.02</v>
      </c>
      <c r="L19" s="112">
        <v>6.88</v>
      </c>
      <c r="M19" s="112">
        <v>5.14</v>
      </c>
      <c r="N19" s="112">
        <v>6.97</v>
      </c>
      <c r="O19" s="109">
        <f t="shared" si="2"/>
        <v>10.95</v>
      </c>
      <c r="P19" s="112">
        <v>4.97</v>
      </c>
      <c r="Q19" s="112">
        <v>3.98</v>
      </c>
      <c r="R19" s="112">
        <v>2</v>
      </c>
      <c r="S19" s="112">
        <v>4.05</v>
      </c>
    </row>
    <row r="20" spans="1:19" s="111" customFormat="1" ht="60">
      <c r="A20" s="106">
        <v>11</v>
      </c>
      <c r="B20" s="117" t="s">
        <v>80</v>
      </c>
      <c r="C20" s="108">
        <f t="shared" si="3"/>
        <v>51.66</v>
      </c>
      <c r="D20" s="108">
        <f t="shared" si="4"/>
        <v>48.62</v>
      </c>
      <c r="E20" s="112">
        <v>3.85</v>
      </c>
      <c r="F20" s="109">
        <f t="shared" si="0"/>
        <v>15.97</v>
      </c>
      <c r="G20" s="112">
        <v>4.27</v>
      </c>
      <c r="H20" s="112">
        <v>4.12</v>
      </c>
      <c r="I20" s="112">
        <v>4.74</v>
      </c>
      <c r="J20" s="112">
        <v>2.84</v>
      </c>
      <c r="K20" s="109">
        <f t="shared" si="1"/>
        <v>12.92</v>
      </c>
      <c r="L20" s="112">
        <v>6.32</v>
      </c>
      <c r="M20" s="112">
        <v>6.6</v>
      </c>
      <c r="N20" s="112">
        <v>6.3</v>
      </c>
      <c r="O20" s="109">
        <f t="shared" si="2"/>
        <v>9.58</v>
      </c>
      <c r="P20" s="112">
        <v>4.33</v>
      </c>
      <c r="Q20" s="112">
        <v>3.48</v>
      </c>
      <c r="R20" s="112">
        <v>1.77</v>
      </c>
      <c r="S20" s="112">
        <v>3.04</v>
      </c>
    </row>
    <row r="21" spans="1:19" s="111" customFormat="1" ht="90">
      <c r="A21" s="106">
        <v>12</v>
      </c>
      <c r="B21" s="117" t="s">
        <v>81</v>
      </c>
      <c r="C21" s="108">
        <f t="shared" si="3"/>
        <v>59.68999999999999</v>
      </c>
      <c r="D21" s="108">
        <f t="shared" si="4"/>
        <v>55.42999999999999</v>
      </c>
      <c r="E21" s="112">
        <v>4.56</v>
      </c>
      <c r="F21" s="109">
        <f t="shared" si="0"/>
        <v>20.639999999999997</v>
      </c>
      <c r="G21" s="112">
        <v>4.86</v>
      </c>
      <c r="H21" s="112">
        <v>6.68</v>
      </c>
      <c r="I21" s="112">
        <v>4.83</v>
      </c>
      <c r="J21" s="112">
        <v>4.27</v>
      </c>
      <c r="K21" s="109">
        <f t="shared" si="1"/>
        <v>12.91</v>
      </c>
      <c r="L21" s="112">
        <v>6.43</v>
      </c>
      <c r="M21" s="112">
        <v>6.48</v>
      </c>
      <c r="N21" s="112">
        <v>6.77</v>
      </c>
      <c r="O21" s="109">
        <f t="shared" si="2"/>
        <v>10.549999999999999</v>
      </c>
      <c r="P21" s="112">
        <v>4.77</v>
      </c>
      <c r="Q21" s="112">
        <v>3.84</v>
      </c>
      <c r="R21" s="112">
        <v>1.94</v>
      </c>
      <c r="S21" s="112">
        <v>4.26</v>
      </c>
    </row>
    <row r="22" spans="1:19" s="111" customFormat="1" ht="90">
      <c r="A22" s="106">
        <v>13</v>
      </c>
      <c r="B22" s="117" t="s">
        <v>82</v>
      </c>
      <c r="C22" s="108">
        <f t="shared" si="3"/>
        <v>59.11</v>
      </c>
      <c r="D22" s="108">
        <f t="shared" si="4"/>
        <v>54.92</v>
      </c>
      <c r="E22" s="112">
        <v>4.54</v>
      </c>
      <c r="F22" s="109">
        <f t="shared" si="0"/>
        <v>20.36</v>
      </c>
      <c r="G22" s="112">
        <v>4.76</v>
      </c>
      <c r="H22" s="112">
        <v>6.54</v>
      </c>
      <c r="I22" s="112">
        <v>4.71</v>
      </c>
      <c r="J22" s="112">
        <v>4.35</v>
      </c>
      <c r="K22" s="109">
        <f t="shared" si="1"/>
        <v>12.600000000000001</v>
      </c>
      <c r="L22" s="112">
        <v>6.49</v>
      </c>
      <c r="M22" s="112">
        <v>6.11</v>
      </c>
      <c r="N22" s="112">
        <v>6.81</v>
      </c>
      <c r="O22" s="109">
        <f t="shared" si="2"/>
        <v>10.61</v>
      </c>
      <c r="P22" s="112">
        <v>4.73</v>
      </c>
      <c r="Q22" s="112">
        <v>3.94</v>
      </c>
      <c r="R22" s="112">
        <v>1.94</v>
      </c>
      <c r="S22" s="112">
        <v>4.19</v>
      </c>
    </row>
    <row r="23" spans="1:19" s="111" customFormat="1" ht="60">
      <c r="A23" s="106">
        <v>14</v>
      </c>
      <c r="B23" s="117" t="s">
        <v>83</v>
      </c>
      <c r="C23" s="108">
        <f t="shared" si="3"/>
        <v>60.720000000000006</v>
      </c>
      <c r="D23" s="108">
        <f t="shared" si="4"/>
        <v>56.07</v>
      </c>
      <c r="E23" s="112">
        <v>4.69</v>
      </c>
      <c r="F23" s="109">
        <f t="shared" si="0"/>
        <v>21.09</v>
      </c>
      <c r="G23" s="112">
        <v>4.83</v>
      </c>
      <c r="H23" s="112">
        <v>6.98</v>
      </c>
      <c r="I23" s="112">
        <v>4.8</v>
      </c>
      <c r="J23" s="112">
        <v>4.48</v>
      </c>
      <c r="K23" s="109">
        <f t="shared" si="1"/>
        <v>12.99</v>
      </c>
      <c r="L23" s="112">
        <v>6.48</v>
      </c>
      <c r="M23" s="112">
        <v>6.51</v>
      </c>
      <c r="N23" s="112">
        <v>6.71</v>
      </c>
      <c r="O23" s="109">
        <f t="shared" si="2"/>
        <v>10.59</v>
      </c>
      <c r="P23" s="112">
        <v>4.78</v>
      </c>
      <c r="Q23" s="112">
        <v>3.88</v>
      </c>
      <c r="R23" s="112">
        <v>1.93</v>
      </c>
      <c r="S23" s="112">
        <v>4.65</v>
      </c>
    </row>
    <row r="24" spans="1:19" s="111" customFormat="1" ht="60">
      <c r="A24" s="106">
        <v>15</v>
      </c>
      <c r="B24" s="117" t="s">
        <v>84</v>
      </c>
      <c r="C24" s="108">
        <f t="shared" si="3"/>
        <v>61.370000000000005</v>
      </c>
      <c r="D24" s="108">
        <f t="shared" si="4"/>
        <v>58.68000000000001</v>
      </c>
      <c r="E24" s="112">
        <v>4.94</v>
      </c>
      <c r="F24" s="109">
        <f t="shared" si="0"/>
        <v>22.340000000000003</v>
      </c>
      <c r="G24" s="112">
        <v>4.94</v>
      </c>
      <c r="H24" s="112">
        <v>7.63</v>
      </c>
      <c r="I24" s="112">
        <v>4.92</v>
      </c>
      <c r="J24" s="112">
        <v>4.85</v>
      </c>
      <c r="K24" s="109">
        <f t="shared" si="1"/>
        <v>13.57</v>
      </c>
      <c r="L24" s="112">
        <v>6.85</v>
      </c>
      <c r="M24" s="112">
        <v>6.72</v>
      </c>
      <c r="N24" s="112">
        <v>6.94</v>
      </c>
      <c r="O24" s="109">
        <f t="shared" si="2"/>
        <v>10.89</v>
      </c>
      <c r="P24" s="112">
        <v>4.94</v>
      </c>
      <c r="Q24" s="112">
        <v>3.97</v>
      </c>
      <c r="R24" s="112">
        <v>1.98</v>
      </c>
      <c r="S24" s="112">
        <v>2.69</v>
      </c>
    </row>
    <row r="25" spans="1:19" s="111" customFormat="1" ht="60">
      <c r="A25" s="106">
        <v>16</v>
      </c>
      <c r="B25" s="117" t="s">
        <v>85</v>
      </c>
      <c r="C25" s="108">
        <f t="shared" si="3"/>
        <v>60.42999999999999</v>
      </c>
      <c r="D25" s="108">
        <f t="shared" si="4"/>
        <v>55.839999999999996</v>
      </c>
      <c r="E25" s="112">
        <v>4.49</v>
      </c>
      <c r="F25" s="109">
        <f t="shared" si="0"/>
        <v>20.509999999999998</v>
      </c>
      <c r="G25" s="112">
        <v>4.7</v>
      </c>
      <c r="H25" s="112">
        <v>6.55</v>
      </c>
      <c r="I25" s="112">
        <v>4.88</v>
      </c>
      <c r="J25" s="112">
        <v>4.38</v>
      </c>
      <c r="K25" s="109">
        <f t="shared" si="1"/>
        <v>13.29</v>
      </c>
      <c r="L25" s="112">
        <v>6.68</v>
      </c>
      <c r="M25" s="112">
        <v>6.61</v>
      </c>
      <c r="N25" s="112">
        <v>6.83</v>
      </c>
      <c r="O25" s="109">
        <f t="shared" si="2"/>
        <v>10.72</v>
      </c>
      <c r="P25" s="112">
        <v>4.8</v>
      </c>
      <c r="Q25" s="112">
        <v>3.93</v>
      </c>
      <c r="R25" s="112">
        <v>1.99</v>
      </c>
      <c r="S25" s="112">
        <v>4.59</v>
      </c>
    </row>
    <row r="26" spans="1:19" s="111" customFormat="1" ht="90">
      <c r="A26" s="106">
        <v>17</v>
      </c>
      <c r="B26" s="117" t="s">
        <v>87</v>
      </c>
      <c r="C26" s="108">
        <f t="shared" si="3"/>
        <v>60.01</v>
      </c>
      <c r="D26" s="108">
        <f t="shared" si="4"/>
        <v>56.12</v>
      </c>
      <c r="E26" s="112">
        <v>4.8</v>
      </c>
      <c r="F26" s="109">
        <f t="shared" si="0"/>
        <v>21.04</v>
      </c>
      <c r="G26" s="112">
        <v>4.91</v>
      </c>
      <c r="H26" s="112">
        <v>6.7</v>
      </c>
      <c r="I26" s="112">
        <v>4.84</v>
      </c>
      <c r="J26" s="112">
        <v>4.59</v>
      </c>
      <c r="K26" s="109">
        <f t="shared" si="1"/>
        <v>12.96</v>
      </c>
      <c r="L26" s="112">
        <v>6.33</v>
      </c>
      <c r="M26" s="112">
        <v>6.63</v>
      </c>
      <c r="N26" s="112">
        <v>6.58</v>
      </c>
      <c r="O26" s="109">
        <f t="shared" si="2"/>
        <v>10.74</v>
      </c>
      <c r="P26" s="112">
        <v>4.86</v>
      </c>
      <c r="Q26" s="112">
        <v>3.9</v>
      </c>
      <c r="R26" s="112">
        <v>1.98</v>
      </c>
      <c r="S26" s="112">
        <v>3.89</v>
      </c>
    </row>
    <row r="27" spans="1:19" s="111" customFormat="1" ht="75">
      <c r="A27" s="106">
        <v>18</v>
      </c>
      <c r="B27" s="117" t="s">
        <v>86</v>
      </c>
      <c r="C27" s="108">
        <f t="shared" si="3"/>
        <v>59.85</v>
      </c>
      <c r="D27" s="108">
        <f t="shared" si="4"/>
        <v>56.03</v>
      </c>
      <c r="E27" s="112">
        <v>4.27</v>
      </c>
      <c r="F27" s="109">
        <f t="shared" si="0"/>
        <v>20.46</v>
      </c>
      <c r="G27" s="112">
        <v>4.89</v>
      </c>
      <c r="H27" s="112">
        <v>6.75</v>
      </c>
      <c r="I27" s="112">
        <v>4.69</v>
      </c>
      <c r="J27" s="112">
        <v>4.13</v>
      </c>
      <c r="K27" s="109">
        <f t="shared" si="1"/>
        <v>13.67</v>
      </c>
      <c r="L27" s="112">
        <v>6.85</v>
      </c>
      <c r="M27" s="112">
        <v>6.82</v>
      </c>
      <c r="N27" s="112">
        <v>6.88</v>
      </c>
      <c r="O27" s="109">
        <f t="shared" si="2"/>
        <v>10.75</v>
      </c>
      <c r="P27" s="112">
        <v>4.84</v>
      </c>
      <c r="Q27" s="112">
        <v>3.91</v>
      </c>
      <c r="R27" s="112">
        <v>2</v>
      </c>
      <c r="S27" s="112">
        <v>3.82</v>
      </c>
    </row>
    <row r="28" spans="1:19" s="111" customFormat="1" ht="60">
      <c r="A28" s="106">
        <v>19</v>
      </c>
      <c r="B28" s="117" t="s">
        <v>89</v>
      </c>
      <c r="C28" s="108">
        <f t="shared" si="3"/>
        <v>50.78</v>
      </c>
      <c r="D28" s="108">
        <f t="shared" si="4"/>
        <v>47.36000000000001</v>
      </c>
      <c r="E28" s="112">
        <v>4.61</v>
      </c>
      <c r="F28" s="109">
        <f t="shared" si="0"/>
        <v>16.66</v>
      </c>
      <c r="G28" s="112">
        <v>4.65</v>
      </c>
      <c r="H28" s="112">
        <v>3.33</v>
      </c>
      <c r="I28" s="112">
        <v>4.31</v>
      </c>
      <c r="J28" s="112">
        <v>4.37</v>
      </c>
      <c r="K28" s="109">
        <f t="shared" si="1"/>
        <v>9.370000000000001</v>
      </c>
      <c r="L28" s="112">
        <v>6.49</v>
      </c>
      <c r="M28" s="112">
        <v>2.88</v>
      </c>
      <c r="N28" s="112">
        <v>6.6</v>
      </c>
      <c r="O28" s="109">
        <f t="shared" si="2"/>
        <v>10.120000000000001</v>
      </c>
      <c r="P28" s="112">
        <v>4.48</v>
      </c>
      <c r="Q28" s="112">
        <v>3.74</v>
      </c>
      <c r="R28" s="112">
        <v>1.9</v>
      </c>
      <c r="S28" s="112">
        <v>3.42</v>
      </c>
    </row>
    <row r="29" spans="1:19" s="111" customFormat="1" ht="75">
      <c r="A29" s="106">
        <v>20</v>
      </c>
      <c r="B29" s="117" t="s">
        <v>90</v>
      </c>
      <c r="C29" s="108">
        <f t="shared" si="3"/>
        <v>60.669999999999995</v>
      </c>
      <c r="D29" s="108">
        <f t="shared" si="4"/>
        <v>56.05</v>
      </c>
      <c r="E29" s="112">
        <v>4.64</v>
      </c>
      <c r="F29" s="109">
        <f t="shared" si="0"/>
        <v>21.05</v>
      </c>
      <c r="G29" s="112">
        <v>4.86</v>
      </c>
      <c r="H29" s="112">
        <v>6.76</v>
      </c>
      <c r="I29" s="112">
        <v>4.86</v>
      </c>
      <c r="J29" s="112">
        <v>4.57</v>
      </c>
      <c r="K29" s="109">
        <f t="shared" si="1"/>
        <v>12.57</v>
      </c>
      <c r="L29" s="112">
        <v>6.73</v>
      </c>
      <c r="M29" s="112">
        <v>5.84</v>
      </c>
      <c r="N29" s="112">
        <v>6.91</v>
      </c>
      <c r="O29" s="109">
        <f t="shared" si="2"/>
        <v>10.879999999999999</v>
      </c>
      <c r="P29" s="112">
        <v>4.94</v>
      </c>
      <c r="Q29" s="112">
        <v>3.98</v>
      </c>
      <c r="R29" s="112">
        <v>1.96</v>
      </c>
      <c r="S29" s="112">
        <v>4.62</v>
      </c>
    </row>
    <row r="30" spans="1:19" s="111" customFormat="1" ht="90">
      <c r="A30" s="106">
        <v>21</v>
      </c>
      <c r="B30" s="117" t="s">
        <v>91</v>
      </c>
      <c r="C30" s="108">
        <f t="shared" si="3"/>
        <v>59.19</v>
      </c>
      <c r="D30" s="108">
        <f t="shared" si="4"/>
        <v>55.48</v>
      </c>
      <c r="E30" s="112">
        <v>4.48</v>
      </c>
      <c r="F30" s="109">
        <f t="shared" si="0"/>
        <v>20.569999999999997</v>
      </c>
      <c r="G30" s="112">
        <v>4.76</v>
      </c>
      <c r="H30" s="112">
        <v>6.64</v>
      </c>
      <c r="I30" s="112">
        <v>4.79</v>
      </c>
      <c r="J30" s="112">
        <v>4.38</v>
      </c>
      <c r="K30" s="109">
        <f t="shared" si="1"/>
        <v>12.940000000000001</v>
      </c>
      <c r="L30" s="112">
        <v>6.2</v>
      </c>
      <c r="M30" s="112">
        <v>6.74</v>
      </c>
      <c r="N30" s="112">
        <v>6.85</v>
      </c>
      <c r="O30" s="109">
        <f t="shared" si="2"/>
        <v>10.64</v>
      </c>
      <c r="P30" s="112">
        <v>4.78</v>
      </c>
      <c r="Q30" s="112">
        <v>3.89</v>
      </c>
      <c r="R30" s="112">
        <v>1.97</v>
      </c>
      <c r="S30" s="112">
        <v>3.71</v>
      </c>
    </row>
    <row r="31" spans="1:19" s="111" customFormat="1" ht="60">
      <c r="A31" s="106">
        <v>22</v>
      </c>
      <c r="B31" s="117" t="s">
        <v>92</v>
      </c>
      <c r="C31" s="108">
        <f t="shared" si="3"/>
        <v>55.32</v>
      </c>
      <c r="D31" s="108">
        <f t="shared" si="4"/>
        <v>51.24</v>
      </c>
      <c r="E31" s="112">
        <v>4.19</v>
      </c>
      <c r="F31" s="109">
        <f t="shared" si="0"/>
        <v>18.580000000000002</v>
      </c>
      <c r="G31" s="112">
        <v>4.4</v>
      </c>
      <c r="H31" s="112">
        <v>5.95</v>
      </c>
      <c r="I31" s="112">
        <v>4.14</v>
      </c>
      <c r="J31" s="112">
        <v>4.09</v>
      </c>
      <c r="K31" s="109">
        <f t="shared" si="1"/>
        <v>12.04</v>
      </c>
      <c r="L31" s="112">
        <v>6.17</v>
      </c>
      <c r="M31" s="112">
        <v>5.87</v>
      </c>
      <c r="N31" s="112">
        <v>6.39</v>
      </c>
      <c r="O31" s="109">
        <f t="shared" si="2"/>
        <v>10.040000000000001</v>
      </c>
      <c r="P31" s="112">
        <v>4.48</v>
      </c>
      <c r="Q31" s="112">
        <v>3.71</v>
      </c>
      <c r="R31" s="112">
        <v>1.85</v>
      </c>
      <c r="S31" s="112">
        <v>4.08</v>
      </c>
    </row>
    <row r="32" spans="1:19" s="111" customFormat="1" ht="60">
      <c r="A32" s="106">
        <v>23</v>
      </c>
      <c r="B32" s="117" t="s">
        <v>93</v>
      </c>
      <c r="C32" s="108">
        <f t="shared" si="3"/>
        <v>51.39</v>
      </c>
      <c r="D32" s="108">
        <f t="shared" si="4"/>
        <v>47.62</v>
      </c>
      <c r="E32" s="112">
        <v>3.93</v>
      </c>
      <c r="F32" s="109">
        <f t="shared" si="0"/>
        <v>17.62</v>
      </c>
      <c r="G32" s="112">
        <v>4.23</v>
      </c>
      <c r="H32" s="112">
        <v>5.59</v>
      </c>
      <c r="I32" s="112">
        <v>4.23</v>
      </c>
      <c r="J32" s="112">
        <v>3.57</v>
      </c>
      <c r="K32" s="109">
        <f t="shared" si="1"/>
        <v>10.67</v>
      </c>
      <c r="L32" s="112">
        <v>5.58</v>
      </c>
      <c r="M32" s="112">
        <v>5.09</v>
      </c>
      <c r="N32" s="112">
        <v>5.68</v>
      </c>
      <c r="O32" s="109">
        <f t="shared" si="2"/>
        <v>9.72</v>
      </c>
      <c r="P32" s="112">
        <v>4.24</v>
      </c>
      <c r="Q32" s="112">
        <v>3.64</v>
      </c>
      <c r="R32" s="112">
        <v>1.84</v>
      </c>
      <c r="S32" s="112">
        <v>3.77</v>
      </c>
    </row>
    <row r="33" spans="1:19" s="111" customFormat="1" ht="90">
      <c r="A33" s="106">
        <v>24</v>
      </c>
      <c r="B33" s="117" t="s">
        <v>94</v>
      </c>
      <c r="C33" s="108">
        <f t="shared" si="3"/>
        <v>58.2</v>
      </c>
      <c r="D33" s="108">
        <f t="shared" si="4"/>
        <v>54.36000000000001</v>
      </c>
      <c r="E33" s="112">
        <v>4.67</v>
      </c>
      <c r="F33" s="109">
        <f t="shared" si="0"/>
        <v>20.05</v>
      </c>
      <c r="G33" s="112">
        <v>4.85</v>
      </c>
      <c r="H33" s="112">
        <v>6.31</v>
      </c>
      <c r="I33" s="112">
        <v>4.86</v>
      </c>
      <c r="J33" s="112">
        <v>4.03</v>
      </c>
      <c r="K33" s="109">
        <f t="shared" si="1"/>
        <v>12.59</v>
      </c>
      <c r="L33" s="112">
        <v>6.26</v>
      </c>
      <c r="M33" s="112">
        <v>6.33</v>
      </c>
      <c r="N33" s="112">
        <v>6.68</v>
      </c>
      <c r="O33" s="109">
        <f t="shared" si="2"/>
        <v>10.370000000000001</v>
      </c>
      <c r="P33" s="112">
        <v>4.51</v>
      </c>
      <c r="Q33" s="112">
        <v>3.88</v>
      </c>
      <c r="R33" s="112">
        <v>1.98</v>
      </c>
      <c r="S33" s="112">
        <v>3.84</v>
      </c>
    </row>
    <row r="34" spans="1:19" s="111" customFormat="1" ht="60">
      <c r="A34" s="106">
        <v>25</v>
      </c>
      <c r="B34" s="117" t="s">
        <v>95</v>
      </c>
      <c r="C34" s="108">
        <f t="shared" si="3"/>
        <v>58.12</v>
      </c>
      <c r="D34" s="108">
        <f t="shared" si="4"/>
        <v>54.19</v>
      </c>
      <c r="E34" s="112">
        <v>4.6</v>
      </c>
      <c r="F34" s="109">
        <f t="shared" si="0"/>
        <v>20.400000000000002</v>
      </c>
      <c r="G34" s="112">
        <v>4.66</v>
      </c>
      <c r="H34" s="112">
        <v>6.67</v>
      </c>
      <c r="I34" s="112">
        <v>4.63</v>
      </c>
      <c r="J34" s="112">
        <v>4.44</v>
      </c>
      <c r="K34" s="109">
        <f t="shared" si="1"/>
        <v>12.3</v>
      </c>
      <c r="L34" s="112">
        <v>6.46</v>
      </c>
      <c r="M34" s="112">
        <v>5.84</v>
      </c>
      <c r="N34" s="112">
        <v>6.6</v>
      </c>
      <c r="O34" s="109">
        <f t="shared" si="2"/>
        <v>10.290000000000001</v>
      </c>
      <c r="P34" s="112">
        <v>4.7</v>
      </c>
      <c r="Q34" s="112">
        <v>3.78</v>
      </c>
      <c r="R34" s="112">
        <v>1.81</v>
      </c>
      <c r="S34" s="112">
        <v>3.93</v>
      </c>
    </row>
    <row r="35" spans="1:19" s="111" customFormat="1" ht="90">
      <c r="A35" s="106">
        <v>26</v>
      </c>
      <c r="B35" s="117" t="s">
        <v>71</v>
      </c>
      <c r="C35" s="108">
        <f t="shared" si="3"/>
        <v>59.74000000000001</v>
      </c>
      <c r="D35" s="108">
        <f t="shared" si="4"/>
        <v>55.21000000000001</v>
      </c>
      <c r="E35" s="112">
        <v>4.56</v>
      </c>
      <c r="F35" s="109">
        <f t="shared" si="0"/>
        <v>20.130000000000003</v>
      </c>
      <c r="G35" s="112">
        <v>4.79</v>
      </c>
      <c r="H35" s="112">
        <v>6.1</v>
      </c>
      <c r="I35" s="112">
        <v>4.94</v>
      </c>
      <c r="J35" s="112">
        <v>4.3</v>
      </c>
      <c r="K35" s="109">
        <f t="shared" si="1"/>
        <v>13.15</v>
      </c>
      <c r="L35" s="112">
        <v>6.69</v>
      </c>
      <c r="M35" s="112">
        <v>6.46</v>
      </c>
      <c r="N35" s="112">
        <v>6.81</v>
      </c>
      <c r="O35" s="109">
        <f t="shared" si="2"/>
        <v>10.56</v>
      </c>
      <c r="P35" s="112">
        <v>4.73</v>
      </c>
      <c r="Q35" s="112">
        <v>3.93</v>
      </c>
      <c r="R35" s="112">
        <v>1.9</v>
      </c>
      <c r="S35" s="112">
        <v>4.53</v>
      </c>
    </row>
    <row r="36" spans="1:19" s="111" customFormat="1" ht="90">
      <c r="A36" s="106">
        <v>27</v>
      </c>
      <c r="B36" s="117" t="s">
        <v>70</v>
      </c>
      <c r="C36" s="108">
        <f t="shared" si="3"/>
        <v>60.78000000000001</v>
      </c>
      <c r="D36" s="108">
        <f t="shared" si="4"/>
        <v>56.27000000000001</v>
      </c>
      <c r="E36" s="112">
        <v>4.77</v>
      </c>
      <c r="F36" s="109">
        <f t="shared" si="0"/>
        <v>21.53</v>
      </c>
      <c r="G36" s="112">
        <v>4.8</v>
      </c>
      <c r="H36" s="112">
        <v>7.23</v>
      </c>
      <c r="I36" s="112">
        <v>4.8</v>
      </c>
      <c r="J36" s="112">
        <v>4.7</v>
      </c>
      <c r="K36" s="109">
        <f t="shared" si="1"/>
        <v>12.76</v>
      </c>
      <c r="L36" s="112">
        <v>6.34</v>
      </c>
      <c r="M36" s="112">
        <v>6.42</v>
      </c>
      <c r="N36" s="112">
        <v>6.48</v>
      </c>
      <c r="O36" s="109">
        <f t="shared" si="2"/>
        <v>10.73</v>
      </c>
      <c r="P36" s="112">
        <v>4.85</v>
      </c>
      <c r="Q36" s="112">
        <v>3.91</v>
      </c>
      <c r="R36" s="112">
        <v>1.97</v>
      </c>
      <c r="S36" s="112">
        <v>4.51</v>
      </c>
    </row>
    <row r="37" spans="1:19" s="111" customFormat="1" ht="32.25" thickBot="1">
      <c r="A37" s="113"/>
      <c r="B37" s="114" t="s">
        <v>47</v>
      </c>
      <c r="C37" s="115">
        <f>SUM(C10:C36)/27</f>
        <v>58.12185185185185</v>
      </c>
      <c r="D37" s="115">
        <f aca="true" t="shared" si="5" ref="D37:S37">SUM(D10:D36)/27</f>
        <v>54.01629629629629</v>
      </c>
      <c r="E37" s="115">
        <f t="shared" si="5"/>
        <v>4.532592592592592</v>
      </c>
      <c r="F37" s="115">
        <f t="shared" si="5"/>
        <v>19.90222222222222</v>
      </c>
      <c r="G37" s="115">
        <f t="shared" si="5"/>
        <v>4.732222222222223</v>
      </c>
      <c r="H37" s="115">
        <f t="shared" si="5"/>
        <v>6.272962962962962</v>
      </c>
      <c r="I37" s="115">
        <f t="shared" si="5"/>
        <v>4.652222222222222</v>
      </c>
      <c r="J37" s="115">
        <f t="shared" si="5"/>
        <v>4.244814814814815</v>
      </c>
      <c r="K37" s="115">
        <f t="shared" si="5"/>
        <v>12.35111111111111</v>
      </c>
      <c r="L37" s="115">
        <f t="shared" si="5"/>
        <v>6.502222222222222</v>
      </c>
      <c r="M37" s="115">
        <f t="shared" si="5"/>
        <v>5.848888888888888</v>
      </c>
      <c r="N37" s="115">
        <f t="shared" si="5"/>
        <v>6.674814814814813</v>
      </c>
      <c r="O37" s="115">
        <f t="shared" si="5"/>
        <v>10.555555555555557</v>
      </c>
      <c r="P37" s="115">
        <f t="shared" si="5"/>
        <v>4.74925925925926</v>
      </c>
      <c r="Q37" s="115">
        <f t="shared" si="5"/>
        <v>3.866296296296296</v>
      </c>
      <c r="R37" s="115">
        <f t="shared" si="5"/>
        <v>1.9399999999999997</v>
      </c>
      <c r="S37" s="115">
        <f t="shared" si="5"/>
        <v>4.105555555555555</v>
      </c>
    </row>
    <row r="38" spans="2:11" s="116" customFormat="1" ht="15">
      <c r="B38" s="170" t="s">
        <v>96</v>
      </c>
      <c r="C38" s="135"/>
      <c r="D38" s="135"/>
      <c r="E38" s="135"/>
      <c r="F38" s="135"/>
      <c r="G38" s="135"/>
      <c r="H38" s="135"/>
      <c r="I38" s="135"/>
      <c r="J38" s="135"/>
      <c r="K38" s="135"/>
    </row>
  </sheetData>
  <sheetProtection/>
  <mergeCells count="9">
    <mergeCell ref="B38:K38"/>
    <mergeCell ref="F4:J4"/>
    <mergeCell ref="K4:M4"/>
    <mergeCell ref="O4:R4"/>
    <mergeCell ref="F1:S1"/>
    <mergeCell ref="D2:S2"/>
    <mergeCell ref="F3:J3"/>
    <mergeCell ref="K3:M3"/>
    <mergeCell ref="O3:R3"/>
  </mergeCells>
  <printOptions/>
  <pageMargins left="0.11811023622047244" right="0.11811023622047244" top="0.15748031496062992" bottom="0.15748031496062992" header="0" footer="0"/>
  <pageSetup horizontalDpi="600" verticalDpi="600" orientation="landscape" paperSize="8"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2017-01-20T04:53:20Z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